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ДОКУМЕНТИ\Міська рада\Міська рада 8 скликання\Сесії 8 скликання\11 сесія 09.09.2021\Проекти\Прогноз бюджету\"/>
    </mc:Choice>
  </mc:AlternateContent>
  <bookViews>
    <workbookView xWindow="0" yWindow="0" windowWidth="20490" windowHeight="7665" firstSheet="3" activeTab="8"/>
  </bookViews>
  <sheets>
    <sheet name="Додаток 1" sheetId="3" r:id="rId1"/>
    <sheet name="Додаток 2" sheetId="4" r:id="rId2"/>
    <sheet name="Додаток 3" sheetId="5" r:id="rId3"/>
    <sheet name="Додаток 4" sheetId="6" r:id="rId4"/>
    <sheet name="Додаток 5" sheetId="7" r:id="rId5"/>
    <sheet name="Додаток 6" sheetId="8" r:id="rId6"/>
    <sheet name="Додаток 7" sheetId="9" r:id="rId7"/>
    <sheet name="Додаток 8" sheetId="10" r:id="rId8"/>
    <sheet name="Додаток 9" sheetId="11" r:id="rId9"/>
    <sheet name="Додаток 10" sheetId="12" r:id="rId10"/>
    <sheet name="Додаток 11" sheetId="13" r:id="rId11"/>
    <sheet name="Додаток 12" sheetId="14" r:id="rId12"/>
  </sheets>
  <definedNames>
    <definedName name="_ftn1" localSheetId="6">'Додаток 7'!$A$48</definedName>
    <definedName name="_ftnref1" localSheetId="6">'Додаток 7'!$A$35</definedName>
    <definedName name="_xlnm.Print_Titles" localSheetId="1">'Додаток 2'!$7:$9</definedName>
    <definedName name="_xlnm.Print_Titles" localSheetId="6">'Додаток 7'!$8:$10</definedName>
    <definedName name="_xlnm.Print_Titles" localSheetId="8">'Додаток 9'!$6:$7</definedName>
    <definedName name="_xlnm.Print_Area" localSheetId="9">'Додаток 10'!$A$1:$L$27</definedName>
    <definedName name="_xlnm.Print_Area" localSheetId="10">'Додаток 11'!$A$1:$G$82</definedName>
    <definedName name="_xlnm.Print_Area" localSheetId="1">'Додаток 2'!$A$1:$G$74</definedName>
    <definedName name="_xlnm.Print_Area" localSheetId="5">'Додаток 6'!$A$1:$G$40</definedName>
    <definedName name="_xlnm.Print_Area" localSheetId="6">'Додаток 7'!$A$1:$G$50</definedName>
  </definedNames>
  <calcPr calcId="162913"/>
</workbook>
</file>

<file path=xl/calcChain.xml><?xml version="1.0" encoding="utf-8"?>
<calcChain xmlns="http://schemas.openxmlformats.org/spreadsheetml/2006/main">
  <c r="D21" i="7" l="1"/>
  <c r="E21" i="7"/>
  <c r="F21" i="7"/>
  <c r="G21" i="7"/>
  <c r="C21" i="7"/>
  <c r="D72" i="13"/>
  <c r="E72" i="13"/>
  <c r="F72" i="13"/>
  <c r="G72" i="13"/>
  <c r="D14" i="10"/>
  <c r="E14" i="10"/>
  <c r="F14" i="10"/>
  <c r="G14" i="10"/>
  <c r="C14" i="10"/>
  <c r="C19" i="11"/>
  <c r="C28" i="11" s="1"/>
  <c r="G10" i="11"/>
  <c r="E10" i="11"/>
  <c r="F10" i="11"/>
  <c r="C11" i="3"/>
  <c r="D29" i="5"/>
  <c r="E29" i="5"/>
  <c r="F29" i="5"/>
  <c r="G29" i="5"/>
  <c r="C29" i="5"/>
  <c r="D28" i="5"/>
  <c r="E28" i="5"/>
  <c r="E27" i="5" s="1"/>
  <c r="F28" i="5"/>
  <c r="G28" i="5"/>
  <c r="G27" i="5" s="1"/>
  <c r="C28" i="5"/>
  <c r="D19" i="5"/>
  <c r="E19" i="5"/>
  <c r="F19" i="5"/>
  <c r="G19" i="5"/>
  <c r="C19" i="5"/>
  <c r="D18" i="5"/>
  <c r="D17" i="5" s="1"/>
  <c r="E18" i="5"/>
  <c r="F18" i="5"/>
  <c r="F17" i="5"/>
  <c r="G18" i="5"/>
  <c r="C18" i="5"/>
  <c r="C17" i="5" s="1"/>
  <c r="C27" i="3"/>
  <c r="D27" i="5"/>
  <c r="F27" i="5"/>
  <c r="C27" i="5"/>
  <c r="D24" i="5"/>
  <c r="E24" i="5"/>
  <c r="F24" i="5"/>
  <c r="G24" i="5"/>
  <c r="C24" i="5"/>
  <c r="D21" i="5"/>
  <c r="E21" i="5"/>
  <c r="F21" i="5"/>
  <c r="G21" i="5"/>
  <c r="C21" i="5"/>
  <c r="E17" i="5"/>
  <c r="G17" i="5"/>
  <c r="D14" i="5"/>
  <c r="E14" i="5"/>
  <c r="F14" i="5"/>
  <c r="G14" i="5"/>
  <c r="C14" i="5"/>
  <c r="D11" i="5"/>
  <c r="E11" i="5"/>
  <c r="F11" i="5"/>
  <c r="G11" i="5"/>
  <c r="C11" i="5"/>
  <c r="D14" i="3"/>
  <c r="E14" i="3"/>
  <c r="F14" i="3"/>
  <c r="G14" i="3"/>
  <c r="C14" i="3"/>
  <c r="D24" i="7"/>
  <c r="E24" i="7"/>
  <c r="F24" i="7"/>
  <c r="G24" i="7"/>
  <c r="C24" i="7"/>
  <c r="D27" i="3"/>
  <c r="E27" i="3"/>
  <c r="F27" i="3"/>
  <c r="G27" i="3"/>
  <c r="D43" i="9"/>
  <c r="D25" i="3" s="1"/>
  <c r="E43" i="9"/>
  <c r="F43" i="9"/>
  <c r="F25" i="3" s="1"/>
  <c r="G43" i="9"/>
  <c r="G25" i="3" s="1"/>
  <c r="G44" i="9"/>
  <c r="C43" i="9"/>
  <c r="D38" i="9"/>
  <c r="E38" i="9"/>
  <c r="F38" i="9"/>
  <c r="G38" i="9"/>
  <c r="C38" i="9"/>
  <c r="F44" i="9"/>
  <c r="F26" i="3" s="1"/>
  <c r="F32" i="3" s="1"/>
  <c r="F42" i="9"/>
  <c r="E44" i="9"/>
  <c r="E26" i="3"/>
  <c r="E32" i="3" s="1"/>
  <c r="E13" i="8"/>
  <c r="E16" i="8"/>
  <c r="E22" i="8"/>
  <c r="E10" i="8"/>
  <c r="E19" i="8"/>
  <c r="E25" i="8"/>
  <c r="E28" i="8"/>
  <c r="E31" i="8"/>
  <c r="E34" i="8"/>
  <c r="E42" i="8" s="1"/>
  <c r="E39" i="8"/>
  <c r="E38" i="8"/>
  <c r="E37" i="8"/>
  <c r="F39" i="8"/>
  <c r="G39" i="8"/>
  <c r="F38" i="8"/>
  <c r="F37" i="8"/>
  <c r="G38" i="8"/>
  <c r="G37" i="8"/>
  <c r="G24" i="4"/>
  <c r="D35" i="4"/>
  <c r="E35" i="4"/>
  <c r="F35" i="4"/>
  <c r="G35" i="4"/>
  <c r="C27" i="4"/>
  <c r="C12" i="4"/>
  <c r="C35" i="4"/>
  <c r="D41" i="4"/>
  <c r="E41" i="4"/>
  <c r="F41" i="4"/>
  <c r="G41" i="4"/>
  <c r="G40" i="4" s="1"/>
  <c r="C41" i="4"/>
  <c r="D71" i="4"/>
  <c r="E71" i="4"/>
  <c r="F71" i="4"/>
  <c r="G71" i="4"/>
  <c r="C71" i="4"/>
  <c r="D70" i="4"/>
  <c r="E70" i="4"/>
  <c r="F70" i="4"/>
  <c r="G70" i="4"/>
  <c r="C70" i="4"/>
  <c r="D66" i="4"/>
  <c r="E66" i="4"/>
  <c r="F66" i="4"/>
  <c r="G66" i="4"/>
  <c r="C66" i="4"/>
  <c r="D63" i="4"/>
  <c r="D69" i="4" s="1"/>
  <c r="E63" i="4"/>
  <c r="E69" i="4" s="1"/>
  <c r="F63" i="4"/>
  <c r="F69" i="4" s="1"/>
  <c r="G63" i="4"/>
  <c r="C63" i="4"/>
  <c r="C69" i="4"/>
  <c r="D61" i="4"/>
  <c r="E61" i="4"/>
  <c r="F61" i="4"/>
  <c r="G61" i="4"/>
  <c r="C61" i="4"/>
  <c r="D60" i="4"/>
  <c r="E60" i="4"/>
  <c r="F60" i="4"/>
  <c r="G60" i="4"/>
  <c r="C60" i="4"/>
  <c r="D56" i="4"/>
  <c r="D59" i="4"/>
  <c r="E56" i="4"/>
  <c r="F56" i="4"/>
  <c r="G56" i="4"/>
  <c r="C56" i="4"/>
  <c r="D53" i="4"/>
  <c r="E53" i="4"/>
  <c r="E59" i="4" s="1"/>
  <c r="F53" i="4"/>
  <c r="G53" i="4"/>
  <c r="G59" i="4"/>
  <c r="C53" i="4"/>
  <c r="D43" i="4"/>
  <c r="E43" i="4"/>
  <c r="E40" i="4"/>
  <c r="F43" i="4"/>
  <c r="G43" i="4"/>
  <c r="G51" i="4" s="1"/>
  <c r="G74" i="4" s="1"/>
  <c r="C43" i="4"/>
  <c r="C40" i="4"/>
  <c r="D27" i="4"/>
  <c r="D26" i="4"/>
  <c r="E27" i="4"/>
  <c r="E26" i="4"/>
  <c r="F27" i="4"/>
  <c r="F26" i="4"/>
  <c r="G27" i="4"/>
  <c r="G26" i="4"/>
  <c r="D24" i="4"/>
  <c r="D51" i="4"/>
  <c r="D74" i="4" s="1"/>
  <c r="E24" i="4"/>
  <c r="E51" i="4" s="1"/>
  <c r="E74" i="4" s="1"/>
  <c r="F24" i="4"/>
  <c r="F51" i="4"/>
  <c r="F74" i="4" s="1"/>
  <c r="D12" i="4"/>
  <c r="D11" i="4" s="1"/>
  <c r="D49" i="4" s="1"/>
  <c r="D72" i="4" s="1"/>
  <c r="E12" i="4"/>
  <c r="E11" i="4" s="1"/>
  <c r="E49" i="4" s="1"/>
  <c r="E72" i="4" s="1"/>
  <c r="F12" i="4"/>
  <c r="F11" i="4" s="1"/>
  <c r="F49" i="4" s="1"/>
  <c r="F72" i="4" s="1"/>
  <c r="G12" i="4"/>
  <c r="G11" i="4" s="1"/>
  <c r="G49" i="4" s="1"/>
  <c r="G72" i="4" s="1"/>
  <c r="C24" i="4"/>
  <c r="C70" i="13"/>
  <c r="C72" i="13"/>
  <c r="C82" i="13" s="1"/>
  <c r="D82" i="13"/>
  <c r="D19" i="11"/>
  <c r="E19" i="11"/>
  <c r="F19" i="11"/>
  <c r="G19" i="11"/>
  <c r="D28" i="11"/>
  <c r="E28" i="11"/>
  <c r="F28" i="11"/>
  <c r="G28" i="11"/>
  <c r="D67" i="13"/>
  <c r="E67" i="13"/>
  <c r="E56" i="13"/>
  <c r="E17" i="13"/>
  <c r="F67" i="13"/>
  <c r="F82" i="13"/>
  <c r="F17" i="13"/>
  <c r="F56" i="13"/>
  <c r="F81" i="13" s="1"/>
  <c r="F80" i="13" s="1"/>
  <c r="F31" i="13"/>
  <c r="F11" i="13"/>
  <c r="G67" i="13"/>
  <c r="D56" i="13"/>
  <c r="G56" i="13"/>
  <c r="D65" i="13"/>
  <c r="E65" i="13"/>
  <c r="E31" i="13"/>
  <c r="F65" i="13"/>
  <c r="G65" i="13"/>
  <c r="G81" i="13" s="1"/>
  <c r="G80" i="13" s="1"/>
  <c r="G82" i="13"/>
  <c r="G31" i="13"/>
  <c r="G17" i="13"/>
  <c r="D29" i="13"/>
  <c r="E29" i="13"/>
  <c r="E11" i="13"/>
  <c r="F29" i="13"/>
  <c r="G29" i="13"/>
  <c r="C29" i="13"/>
  <c r="D27" i="13"/>
  <c r="E27" i="13"/>
  <c r="F27" i="13"/>
  <c r="G27" i="13"/>
  <c r="C27" i="13"/>
  <c r="D25" i="13"/>
  <c r="E25" i="13"/>
  <c r="F25" i="13"/>
  <c r="G25" i="13"/>
  <c r="C25" i="13"/>
  <c r="C67" i="13"/>
  <c r="C81" i="13" s="1"/>
  <c r="C80" i="13" s="1"/>
  <c r="C31" i="13"/>
  <c r="C39" i="13"/>
  <c r="C56" i="13"/>
  <c r="C65" i="13"/>
  <c r="C33" i="13"/>
  <c r="C35" i="13"/>
  <c r="C37" i="13"/>
  <c r="C48" i="13"/>
  <c r="C54" i="13"/>
  <c r="C52" i="13"/>
  <c r="C46" i="13"/>
  <c r="D17" i="13"/>
  <c r="G11" i="13"/>
  <c r="D15" i="13"/>
  <c r="E15" i="13"/>
  <c r="F15" i="13"/>
  <c r="G15" i="13"/>
  <c r="D31" i="13"/>
  <c r="D33" i="13"/>
  <c r="E33" i="13"/>
  <c r="F33" i="13"/>
  <c r="G33" i="13"/>
  <c r="C13" i="13"/>
  <c r="C17" i="13"/>
  <c r="C15" i="13"/>
  <c r="C11" i="13"/>
  <c r="D50" i="13"/>
  <c r="D81" i="13" s="1"/>
  <c r="D80" i="13" s="1"/>
  <c r="D48" i="13"/>
  <c r="D35" i="13"/>
  <c r="D11" i="13"/>
  <c r="E82" i="13"/>
  <c r="E31" i="14"/>
  <c r="F31" i="14"/>
  <c r="G31" i="14"/>
  <c r="H31" i="14"/>
  <c r="D31" i="14"/>
  <c r="E29" i="14"/>
  <c r="F29" i="14"/>
  <c r="G29" i="14"/>
  <c r="H29" i="14"/>
  <c r="D29" i="14"/>
  <c r="F27" i="14"/>
  <c r="G27" i="14"/>
  <c r="H27" i="14"/>
  <c r="E27" i="14"/>
  <c r="D27" i="14"/>
  <c r="E25" i="14"/>
  <c r="E35" i="14" s="1"/>
  <c r="F25" i="14"/>
  <c r="F35" i="14" s="1"/>
  <c r="G25" i="14"/>
  <c r="G35" i="14" s="1"/>
  <c r="H25" i="14"/>
  <c r="H35" i="14" s="1"/>
  <c r="D25" i="14"/>
  <c r="D35" i="14" s="1"/>
  <c r="E22" i="14"/>
  <c r="F22" i="14"/>
  <c r="G22" i="14"/>
  <c r="H22" i="14"/>
  <c r="E20" i="14"/>
  <c r="F20" i="14"/>
  <c r="G20" i="14"/>
  <c r="H20" i="14"/>
  <c r="D20" i="14"/>
  <c r="F17" i="14"/>
  <c r="G17" i="14"/>
  <c r="H17" i="14"/>
  <c r="E17" i="14"/>
  <c r="D17" i="14"/>
  <c r="E15" i="14"/>
  <c r="F15" i="14"/>
  <c r="G15" i="14"/>
  <c r="H15" i="14"/>
  <c r="D15" i="14"/>
  <c r="D11" i="14"/>
  <c r="D34" i="14"/>
  <c r="D33" i="14" s="1"/>
  <c r="E13" i="14"/>
  <c r="F13" i="14"/>
  <c r="G13" i="14"/>
  <c r="H13" i="14"/>
  <c r="E11" i="14"/>
  <c r="F11" i="14"/>
  <c r="F34" i="14"/>
  <c r="G11" i="14"/>
  <c r="H11" i="14"/>
  <c r="H34" i="14"/>
  <c r="H33" i="14" s="1"/>
  <c r="C44" i="9"/>
  <c r="C26" i="3" s="1"/>
  <c r="D44" i="9"/>
  <c r="D35" i="9"/>
  <c r="E35" i="9"/>
  <c r="F35" i="9"/>
  <c r="G35" i="9"/>
  <c r="C35" i="9"/>
  <c r="D32" i="9"/>
  <c r="E32" i="9"/>
  <c r="F32" i="9"/>
  <c r="G32" i="9"/>
  <c r="C32" i="9"/>
  <c r="D29" i="9"/>
  <c r="E29" i="9"/>
  <c r="F29" i="9"/>
  <c r="G29" i="9"/>
  <c r="C29" i="9"/>
  <c r="D26" i="9"/>
  <c r="E26" i="9"/>
  <c r="F26" i="9"/>
  <c r="G26" i="9"/>
  <c r="C26" i="9"/>
  <c r="D23" i="9"/>
  <c r="E23" i="9"/>
  <c r="F23" i="9"/>
  <c r="G23" i="9"/>
  <c r="C23" i="9"/>
  <c r="D20" i="9"/>
  <c r="E20" i="9"/>
  <c r="F20" i="9"/>
  <c r="G20" i="9"/>
  <c r="C20" i="9"/>
  <c r="D17" i="9"/>
  <c r="E17" i="9"/>
  <c r="F17" i="9"/>
  <c r="G17" i="9"/>
  <c r="C17" i="9"/>
  <c r="D14" i="9"/>
  <c r="E14" i="9"/>
  <c r="F14" i="9"/>
  <c r="G14" i="9"/>
  <c r="C14" i="9"/>
  <c r="D11" i="9"/>
  <c r="E11" i="9"/>
  <c r="F11" i="9"/>
  <c r="G11" i="9"/>
  <c r="C11" i="9"/>
  <c r="D39" i="8"/>
  <c r="D37" i="8"/>
  <c r="D34" i="8"/>
  <c r="F34" i="8"/>
  <c r="F42" i="8" s="1"/>
  <c r="F10" i="8"/>
  <c r="F13" i="8"/>
  <c r="F16" i="8"/>
  <c r="F19" i="8"/>
  <c r="F22" i="8"/>
  <c r="F25" i="8"/>
  <c r="F28" i="8"/>
  <c r="F31" i="8"/>
  <c r="G34" i="8"/>
  <c r="G10" i="8"/>
  <c r="G13" i="8"/>
  <c r="G16" i="8"/>
  <c r="G19" i="8"/>
  <c r="G22" i="8"/>
  <c r="G25" i="8"/>
  <c r="G28" i="8"/>
  <c r="G31" i="8"/>
  <c r="G42" i="8" s="1"/>
  <c r="D31" i="8"/>
  <c r="D28" i="8"/>
  <c r="D25" i="8"/>
  <c r="D22" i="8"/>
  <c r="D19" i="8"/>
  <c r="D16" i="8"/>
  <c r="D13" i="8"/>
  <c r="D10" i="8"/>
  <c r="D38" i="8"/>
  <c r="C38" i="8"/>
  <c r="C39" i="8"/>
  <c r="C37" i="8"/>
  <c r="C34" i="8"/>
  <c r="C31" i="8"/>
  <c r="C28" i="8"/>
  <c r="C25" i="8"/>
  <c r="C22" i="8"/>
  <c r="C19" i="8"/>
  <c r="C16" i="8"/>
  <c r="C13" i="8"/>
  <c r="C10" i="8"/>
  <c r="C42" i="8"/>
  <c r="D14" i="14"/>
  <c r="G69" i="4"/>
  <c r="F50" i="4"/>
  <c r="F73" i="4" s="1"/>
  <c r="D50" i="4"/>
  <c r="D73" i="4" s="1"/>
  <c r="G50" i="4"/>
  <c r="G73" i="4" s="1"/>
  <c r="E50" i="4"/>
  <c r="E73" i="4" s="1"/>
  <c r="D26" i="3"/>
  <c r="D32" i="3" s="1"/>
  <c r="D42" i="9"/>
  <c r="G34" i="14"/>
  <c r="G33" i="14" s="1"/>
  <c r="E34" i="14"/>
  <c r="E33" i="14" s="1"/>
  <c r="C59" i="4"/>
  <c r="F59" i="4"/>
  <c r="C26" i="4"/>
  <c r="C50" i="4"/>
  <c r="C73" i="4"/>
  <c r="C25" i="3"/>
  <c r="C42" i="9"/>
  <c r="E25" i="3"/>
  <c r="E42" i="9"/>
  <c r="D42" i="8"/>
  <c r="E81" i="13"/>
  <c r="E80" i="13" s="1"/>
  <c r="C51" i="4"/>
  <c r="C74" i="4" s="1"/>
  <c r="C11" i="4"/>
  <c r="C49" i="4" s="1"/>
  <c r="C72" i="4" s="1"/>
  <c r="F40" i="4"/>
  <c r="D40" i="4"/>
  <c r="G26" i="3"/>
  <c r="G32" i="3"/>
  <c r="G42" i="9"/>
  <c r="E24" i="3"/>
  <c r="E31" i="3"/>
  <c r="E30" i="3" s="1"/>
  <c r="C31" i="3"/>
  <c r="F22" i="3"/>
  <c r="G22" i="3"/>
  <c r="C22" i="3"/>
  <c r="E21" i="3"/>
  <c r="D21" i="3"/>
  <c r="F21" i="3"/>
  <c r="C21" i="3"/>
  <c r="E22" i="3"/>
  <c r="E17" i="3"/>
  <c r="E20" i="3" s="1"/>
  <c r="G21" i="3"/>
  <c r="G17" i="3"/>
  <c r="G20" i="3"/>
  <c r="C17" i="3"/>
  <c r="C20" i="3"/>
  <c r="D22" i="3"/>
  <c r="D17" i="3"/>
  <c r="D20" i="3" s="1"/>
  <c r="F17" i="3"/>
  <c r="F20" i="3" s="1"/>
  <c r="C24" i="3" l="1"/>
  <c r="C32" i="3"/>
  <c r="C30" i="3" s="1"/>
  <c r="F33" i="14"/>
  <c r="G31" i="3"/>
  <c r="G30" i="3" s="1"/>
  <c r="G24" i="3"/>
  <c r="F24" i="3"/>
  <c r="F31" i="3"/>
  <c r="F30" i="3" s="1"/>
  <c r="D24" i="3"/>
  <c r="D31" i="3"/>
  <c r="D30" i="3" s="1"/>
</calcChain>
</file>

<file path=xl/sharedStrings.xml><?xml version="1.0" encoding="utf-8"?>
<sst xmlns="http://schemas.openxmlformats.org/spreadsheetml/2006/main" count="742" uniqueCount="277">
  <si>
    <t>(код бюджету)</t>
  </si>
  <si>
    <t>(грн)</t>
  </si>
  <si>
    <t>Найменування показника</t>
  </si>
  <si>
    <t>І. Загальні граничні показники надходжень</t>
  </si>
  <si>
    <t>Доходи (з міжбюджетними трансфертами), у тому числі:</t>
  </si>
  <si>
    <t>Х</t>
  </si>
  <si>
    <t>загальний фонд</t>
  </si>
  <si>
    <t>спеціальний фонд</t>
  </si>
  <si>
    <t>Фінансування, у тому числі:</t>
  </si>
  <si>
    <t>Повернення кредитів, у тому числі:</t>
  </si>
  <si>
    <t>УСЬОГО за розділом І, у тому числі:</t>
  </si>
  <si>
    <t>Видатки (з міжбюджетними трансфертами), у тому числі:</t>
  </si>
  <si>
    <t>Надання кредитів у тому числі:</t>
  </si>
  <si>
    <t>УСЬОГО за розділом ІІ, у тому числі:</t>
  </si>
  <si>
    <t xml:space="preserve">Загальні показники бюджету </t>
  </si>
  <si>
    <t>№ з/п</t>
  </si>
  <si>
    <t>ІІ. Загальні граничні показники видатків та надання кредитів</t>
  </si>
  <si>
    <t xml:space="preserve">Показники доходів бюджету </t>
  </si>
  <si>
    <t>Код</t>
  </si>
  <si>
    <t xml:space="preserve">Найменування показника </t>
  </si>
  <si>
    <t>І. Доходи (без урахування міжбюджетних трансфертів)</t>
  </si>
  <si>
    <t>Податкові надходження, у тому числі:</t>
  </si>
  <si>
    <t>ІІ. Трансферти з державного бюджету</t>
  </si>
  <si>
    <t>Дотації з державного бюджету, у тому числі:</t>
  </si>
  <si>
    <t>Субвенції з державного бюджету, у тому числі:</t>
  </si>
  <si>
    <t>ІIІ. Трансферти з інших місцевих бюджетів</t>
  </si>
  <si>
    <t>Дотації з місцевих бюджетів, у тому числі:</t>
  </si>
  <si>
    <t>Субвенції з місцевих бюджетів, у тому числі:</t>
  </si>
  <si>
    <t>УСЬОГО за розділом ІІІ, у тому числі:</t>
  </si>
  <si>
    <t>РАЗОМ за розділами І, ІІ та ІІІ, у тому числі:</t>
  </si>
  <si>
    <t xml:space="preserve">Показники фінансування бюджету </t>
  </si>
  <si>
    <t>І. Фінансування за типом кредитора</t>
  </si>
  <si>
    <t>Внутрішнє фінансування, у тому числі:</t>
  </si>
  <si>
    <t>Зовнішнє фінансування, у тому числі:</t>
  </si>
  <si>
    <t>ІІ. Фінансування за типом боргового зобов’язання</t>
  </si>
  <si>
    <t>Фінансування за борговими операціями, у тому числі:</t>
  </si>
  <si>
    <t>Фінансування за активними операціями, у тому числі:</t>
  </si>
  <si>
    <t>Показники місцевого боргу</t>
  </si>
  <si>
    <t xml:space="preserve">Код </t>
  </si>
  <si>
    <t>Внутрішній борг</t>
  </si>
  <si>
    <t>у національній валюті (грн)</t>
  </si>
  <si>
    <t>Зовнішній борг</t>
  </si>
  <si>
    <t>у національній валюті (грн) за курсом</t>
  </si>
  <si>
    <t>УСЬОГО, у національній валюті (грн)</t>
  </si>
  <si>
    <r>
      <rPr>
        <sz val="14"/>
        <rFont val="Times New Roman"/>
        <family val="1"/>
        <charset val="204"/>
      </rPr>
      <t>в</t>
    </r>
    <r>
      <rPr>
        <sz val="14"/>
        <color indexed="8"/>
        <rFont val="Times New Roman"/>
        <family val="1"/>
        <charset val="204"/>
      </rPr>
      <t xml:space="preserve"> іноземній валюті</t>
    </r>
  </si>
  <si>
    <t xml:space="preserve">№ з/п </t>
  </si>
  <si>
    <t>І. Гарантований борг (на кінець періоду)</t>
  </si>
  <si>
    <t>в іноземній валюті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</si>
  <si>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</si>
  <si>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</si>
  <si>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</si>
  <si>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</si>
  <si>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 національній  валюті (грн) за  курсом</t>
  </si>
  <si>
    <t>УСЬОГО за розділом ІІ, у національній валюті (грн)</t>
  </si>
  <si>
    <t xml:space="preserve">Граничні показники видатків бюджету та надання кредитів з бюджету головним розпорядникам коштів </t>
  </si>
  <si>
    <t>Код відомчої класифікації</t>
  </si>
  <si>
    <t>УСЬОГО, у тому числі:</t>
  </si>
  <si>
    <t>Державне управління, у тому числі: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</si>
  <si>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</si>
  <si>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</si>
  <si>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</si>
  <si>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</si>
  <si>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</si>
  <si>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</si>
  <si>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</si>
  <si>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8000[1]</t>
  </si>
  <si>
    <t>Інша діяльність, у тому числі:</t>
  </si>
  <si>
    <t>Міжбюджетні трансферти, у тому числі:</t>
  </si>
  <si>
    <t>реверсна дотація</t>
  </si>
  <si>
    <t>[1] Без урахування розділу «Кредитування» (код Типової програмної класифікації видатків та кредитування 8800).</t>
  </si>
  <si>
    <t>Надання кредитів, у тому числі:</t>
  </si>
  <si>
    <t>Кредитування (результат), у тому числі:</t>
  </si>
  <si>
    <t>Показники бюджету розвитку</t>
  </si>
  <si>
    <t xml:space="preserve"> (грн)</t>
  </si>
  <si>
    <t>І. Надходження бюджету розвитку</t>
  </si>
  <si>
    <t>трансферти з державного бюджету</t>
  </si>
  <si>
    <t>трансферти з місцевих бюджетів</t>
  </si>
  <si>
    <t>Капітальні трансферти (субвенції) з інших бюджетів, у тому числі:</t>
  </si>
  <si>
    <t>Місцеві запозичення</t>
  </si>
  <si>
    <t>Інші надходження бюджету розвитку</t>
  </si>
  <si>
    <t>УСЬОГО за розділом І</t>
  </si>
  <si>
    <t>ІІ. Витрати бюджету розвитку</t>
  </si>
  <si>
    <t>Капітальні видатки бюджету розвитку, у тому числі:</t>
  </si>
  <si>
    <t>на виконання інвестиційних проектів</t>
  </si>
  <si>
    <t>капітальні трансферти (субвенції) іншим бюджетам</t>
  </si>
  <si>
    <t>інші капітальні видатки</t>
  </si>
  <si>
    <t xml:space="preserve">Внески до статутного капіталу суб’єктів господарювання  </t>
  </si>
  <si>
    <t>Погашення місцевого боргу</t>
  </si>
  <si>
    <t xml:space="preserve">Платежі, пов’язані з виконанням гарантійних зобов’язань Автономної Республіки Крим, обласної ради чи територіальної громади міста  </t>
  </si>
  <si>
    <t>Розроблення містобудівної документації</t>
  </si>
  <si>
    <t>Інші видатки бюджету розвитку</t>
  </si>
  <si>
    <t>УСЬОГО за розділом ІІ</t>
  </si>
  <si>
    <t>1.1</t>
  </si>
  <si>
    <t>1.2</t>
  </si>
  <si>
    <t>1.3</t>
  </si>
  <si>
    <t>Обсяги капітальних вкладень місцевого бюджету у розрізі інвестиційних проектів</t>
  </si>
  <si>
    <t>Код Типової програмної класифікації видатків та кредитування місцевого бюджету</t>
  </si>
  <si>
    <t>Найменування інвестиційного проекту</t>
  </si>
  <si>
    <t>Загальна вартість проекту</t>
  </si>
  <si>
    <t>УСЬОГО</t>
  </si>
  <si>
    <t>Код Програмної класифікації видатків та кредитування місцевого бюджету</t>
  </si>
  <si>
    <t>Загальний період реалізації проекту
(рік початку і завершення)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</si>
  <si>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
місцевого бюджету</t>
  </si>
  <si>
    <t xml:space="preserve">Показники міжбюджетних трансфертів з інших бюджетів </t>
  </si>
  <si>
    <t>I. Трансферти до загального фонду бюджету</t>
  </si>
  <si>
    <t>II. Трансферти до спеціального фонду бюджету</t>
  </si>
  <si>
    <t>РАЗОМ за розділами I, II, у тому числі:</t>
  </si>
  <si>
    <t>Код Класифікації доходу бюджету / код бюджету</t>
  </si>
  <si>
    <t>Найменування трансферту /
найменування бюджету – надавача міжбюджетного трансферту</t>
  </si>
  <si>
    <t>Показники міжбюджетних трансфертів іншим бюджетам</t>
  </si>
  <si>
    <t>I. Трансферти із загального фонду бюджету</t>
  </si>
  <si>
    <t>II. Трансферти із спеціального фонду бюджету</t>
  </si>
  <si>
    <t>Найменування трансферту /
найменування бюджету – отримувача міжбюджетного трансферту</t>
  </si>
  <si>
    <t>Код Програмної класифікації видатків та кредитування місцевого 
бюджету / код бюджету</t>
  </si>
  <si>
    <r>
      <t xml:space="preserve">загальний фонд, </t>
    </r>
    <r>
      <rPr>
        <sz val="14"/>
        <rFont val="Times New Roman"/>
        <family val="1"/>
        <charset val="204"/>
      </rPr>
      <t>у</t>
    </r>
    <r>
      <rPr>
        <sz val="14"/>
        <color indexed="8"/>
        <rFont val="Times New Roman"/>
        <family val="1"/>
        <charset val="204"/>
      </rPr>
      <t xml:space="preserve"> тому числі:</t>
    </r>
  </si>
  <si>
    <t>Найменування головного розпорядника коштів місцевого бюджету</t>
  </si>
  <si>
    <t>2020 рік
(звіт)</t>
  </si>
  <si>
    <t>2021 рік
(затверджено)</t>
  </si>
  <si>
    <t>2022 рік
(план)</t>
  </si>
  <si>
    <t>2023 рік
(план)</t>
  </si>
  <si>
    <t>2024 рік
(план)</t>
  </si>
  <si>
    <t>Доходи від операцій з капіталом, у тому числі:  </t>
  </si>
  <si>
    <t>Цільові фонди, у тому числі:  </t>
  </si>
  <si>
    <t>0100</t>
  </si>
  <si>
    <t xml:space="preserve">Додаток 1
</t>
  </si>
  <si>
    <t>1.</t>
  </si>
  <si>
    <t>2.</t>
  </si>
  <si>
    <t>3.</t>
  </si>
  <si>
    <t>Неподаткові надходження, у тому числі:</t>
  </si>
  <si>
    <t xml:space="preserve">Додаток 3
</t>
  </si>
  <si>
    <t xml:space="preserve">Додаток 4
</t>
  </si>
  <si>
    <t>Показники гарантованого територіальною громадою міста боргу і надання місцевих гарантій</t>
  </si>
  <si>
    <t xml:space="preserve">Додаток 6
</t>
  </si>
  <si>
    <t>Граничні показники видатків бюджету за Типовою програмною класифікацією видатків та кредитування бюджету</t>
  </si>
  <si>
    <t xml:space="preserve">Додаток 8
</t>
  </si>
  <si>
    <t>Граничні показники кредитування бюджету за Типовою програмною класифікацією видатків та кредитування бюджету</t>
  </si>
  <si>
    <t>4.</t>
  </si>
  <si>
    <t>5.</t>
  </si>
  <si>
    <t>6.</t>
  </si>
  <si>
    <t xml:space="preserve">Додаток 10
</t>
  </si>
  <si>
    <t xml:space="preserve">Додаток 12
</t>
  </si>
  <si>
    <t>06553000000</t>
  </si>
  <si>
    <t>02</t>
  </si>
  <si>
    <t>06</t>
  </si>
  <si>
    <t>07</t>
  </si>
  <si>
    <t>08</t>
  </si>
  <si>
    <t>10</t>
  </si>
  <si>
    <t>11</t>
  </si>
  <si>
    <t>12</t>
  </si>
  <si>
    <t>16</t>
  </si>
  <si>
    <t>37</t>
  </si>
  <si>
    <t>Виконавчий комітет Новоград-Волинської міської ради, у тому числі:</t>
  </si>
  <si>
    <t>Управління освіти і науки Новоград-Волинської міської ради, у тому числі:</t>
  </si>
  <si>
    <t>Відділ з питань охорони здоров’я та медичного забезпечення, у тому числі:</t>
  </si>
  <si>
    <t>Управління соціального захисту населення Новоград-Волинської міської ради, у тому числі:</t>
  </si>
  <si>
    <t>Управління культури і туризму Новоград-Волинської міської ради, у тому числі:</t>
  </si>
  <si>
    <t>Управління у справах сім’ї, молоді, фізичної культури та спорту Новоград-Волинської міської ради, у тому числі:</t>
  </si>
  <si>
    <t>Управління житлово-комунального господарства та екології Новоград-Волинської міської ради, у тому числі:</t>
  </si>
  <si>
    <t>Управління містобудування, архітектури та земельних відносин Новоград-Волинської міської ради, у тому числі:</t>
  </si>
  <si>
    <t>Фінансове управління Новоград-Волинської міської ради, у тому числі:</t>
  </si>
  <si>
    <t>контроль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</si>
  <si>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</si>
  <si>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</si>
  <si>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Державний бюджет України</t>
  </si>
  <si>
    <t>3719800</t>
  </si>
  <si>
    <t>заг фонд</t>
  </si>
  <si>
    <t>спец фонд</t>
  </si>
  <si>
    <t>0619770</t>
  </si>
  <si>
    <t>Інші субвенції з місцевого бюджету</t>
  </si>
  <si>
    <t>Обласний бюджет Житомирської області</t>
  </si>
  <si>
    <t>06100000000</t>
  </si>
  <si>
    <t>0719800</t>
  </si>
  <si>
    <t>0819770</t>
  </si>
  <si>
    <t>06153500000</t>
  </si>
  <si>
    <t>Бюджет Брониківської сільської ради</t>
  </si>
  <si>
    <t>3719110</t>
  </si>
  <si>
    <t>Реверсна дотація</t>
  </si>
  <si>
    <t>0719750</t>
  </si>
  <si>
    <t>06315200000</t>
  </si>
  <si>
    <t>Районний бюджет Новоград-Волинського району</t>
  </si>
  <si>
    <t>Бюджет Брониківської сільської територіальної громади</t>
  </si>
  <si>
    <t>Освітня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</si>
  <si>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</si>
  <si>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</si>
  <si>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Бюджет Городницької селищної територіальної громади</t>
  </si>
  <si>
    <t>Бюджет Чижівської сільської територіальної громади</t>
  </si>
  <si>
    <t>Бюджет Піщівської сільської територіальної громади</t>
  </si>
  <si>
    <t>Бюджет Ярунської сільської територіальної громади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</si>
  <si>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</si>
  <si>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</si>
  <si>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</si>
  <si>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за рахунок залишку коштів освітньої субвенції, що утворився на початок бюджетного періоду</t>
  </si>
  <si>
    <t>Бюджет Стриївської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</si>
  <si>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</si>
  <si>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41033900</t>
  </si>
  <si>
    <t>99000000000</t>
  </si>
  <si>
    <t>41040200</t>
  </si>
  <si>
    <t>06515000000</t>
  </si>
  <si>
    <t>06532000000</t>
  </si>
  <si>
    <t>06535000000</t>
  </si>
  <si>
    <t>06536000000</t>
  </si>
  <si>
    <t>06569000000</t>
  </si>
  <si>
    <t>41051000</t>
  </si>
  <si>
    <t>41051700</t>
  </si>
  <si>
    <t>41051100</t>
  </si>
  <si>
    <t>06554000000</t>
  </si>
  <si>
    <t>41055000</t>
  </si>
  <si>
    <t>Медична субвенція з державного бюджету місцевим бюджетам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</si>
  <si>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</si>
  <si>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</si>
  <si>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</si>
  <si>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</si>
  <si>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</si>
  <si>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I-II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</si>
  <si>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Субвенція з місцевого бюджету на проектні будівельно- ремонтні роботи, придбання житла та приміщень для розвитку сімейних та інших форм виховання , наближених до сімейних, та забезпечення житлом дітей сиріт, дітей, позбавлених батьківського піклування, осіб з їх числа за рахунок відповідної субвенції з державного бюджету</t>
  </si>
  <si>
    <t>Управління освіти і науки Новоград-Волинської міської ради</t>
  </si>
  <si>
    <t>Виконання інвестиційних проектів в рамках здійснення заходів щодо соціально-економічного розвитку окремих територій</t>
  </si>
  <si>
    <t>Відділ з питань охорони здоров’я та медичного  забезпечення Новоград-Волинської міської ради</t>
  </si>
  <si>
    <t>06 0 0000</t>
  </si>
  <si>
    <t>06 1 0000</t>
  </si>
  <si>
    <t xml:space="preserve">Капітальний ремонт спортивного майданчика загальноосвітньої школи І-ІІІ ступенів №3 по вул. Соборності, 54 в м. Новограді-Волинському Житомирської області </t>
  </si>
  <si>
    <t>07 0 0000</t>
  </si>
  <si>
    <t>07 1 0000</t>
  </si>
  <si>
    <t xml:space="preserve">Придбання дефібрилятора для Комунального некомерційного підпприємства „Новоград-Волинське міськрайонне територіальне медичне об’єднання“ </t>
  </si>
  <si>
    <t>Капітальний ремонт амбулаторії загальної практики сімейної медицини  №7 по вул. Наталії Оржевської, 13 в м. Новограді-Волинському Житомирської області (коригування)</t>
  </si>
  <si>
    <t>10 0 0000</t>
  </si>
  <si>
    <t>10 1 0000</t>
  </si>
  <si>
    <t>Управління культури і туризму Новоград-Волинської міської ради</t>
  </si>
  <si>
    <t>10 1 7363</t>
  </si>
  <si>
    <t>07 1 7363</t>
  </si>
  <si>
    <t>06 1 7363</t>
  </si>
  <si>
    <t>Капітальний ремонт внутрішніх приміщень клубу в с. Маковиці Новоград-Волинського району Житомирської області</t>
  </si>
  <si>
    <t xml:space="preserve">Виготовлення ПКД „Капітальний ремонт харчоблоку та їдальні Новоград-Волинської ЗОШ І-ІІІ ступенів № 3 Житомирської області за адресою: вул. Соборності, 54, м. Новоград-Волинський Житомирської області </t>
  </si>
  <si>
    <t xml:space="preserve">Реконструкція спортивного майданчику Новоград-Волинської ЗОШ І-ІІІ ступенів № 3 Житомирської області за адресою: вул. Соборності, 54, м. Новоград-Волинський Житомирської області </t>
  </si>
  <si>
    <t>Додаток 11</t>
  </si>
  <si>
    <t>11020200</t>
  </si>
  <si>
    <t>Податок та збір на доходи фізичних осіб</t>
  </si>
  <si>
    <t>Податок на прибуток підприємств та фінансових установ комунальної власності</t>
  </si>
  <si>
    <t>Рентна плата за спеціальне використання лісових ресурсів</t>
  </si>
  <si>
    <t>Рентна плата за користування надрами загальнодержавного значення</t>
  </si>
  <si>
    <t>Акцизний податок з вироблених в Україні підакцизних товарів (пальне)</t>
  </si>
  <si>
    <t>Акцизний податок з ввезених на митну територію Україні підакцизних товарів (пальне)</t>
  </si>
  <si>
    <t>Акцизний податок з реалізації суб’єктами господарювання роздрібної торгівлі підакцизних товарів</t>
  </si>
  <si>
    <t>Податок на майно</t>
  </si>
  <si>
    <t>Збір за місця для паркування транспортних засобів</t>
  </si>
  <si>
    <t>Туристичний збір</t>
  </si>
  <si>
    <t>Єдиний податок</t>
  </si>
  <si>
    <t>х</t>
  </si>
  <si>
    <t>Екологічний податок</t>
  </si>
  <si>
    <t>Частина чистого прибутку (доходу) комунальних унітарних підприємств та їх об’єднань, що вилучається до відповідного місцевого бюджету</t>
  </si>
  <si>
    <t>Плата за розміщення тимчасово вільних коштів місцевих бюджетів</t>
  </si>
  <si>
    <t>Інші надходження</t>
  </si>
  <si>
    <t>Плата за надання адміністративних послуг</t>
  </si>
  <si>
    <t>Адміністративні штрафи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</si>
  <si>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</si>
  <si>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</si>
  <si>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Кошти від відчуження майна, що належить АРК та майна, що перебуває в комунальній власності</t>
  </si>
  <si>
    <t>Кошти від продажу земельних ділянок несільськогосподарського призначення, що перебувають у державній або комунальній власності</t>
  </si>
  <si>
    <t>Надходження коштів пайової участі у розвитку інфраструктури населеного пункту</t>
  </si>
  <si>
    <t>Власні надходження бюджетних установ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</si>
  <si>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</si>
  <si>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Надходження коштів від відшкодування втрат сільськогосподарського і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</si>
  <si>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</si>
  <si>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спец.гарант</t>
  </si>
  <si>
    <t>Додаток 5</t>
  </si>
  <si>
    <t>Додаток 2</t>
  </si>
  <si>
    <t>Додаток 7</t>
  </si>
  <si>
    <t>Очікуваний рівень готовності проекту
на кінець 2024 року (план), %</t>
  </si>
  <si>
    <t>Субвенція з місцевого бюджету на утримання об’єктів спільного користування чи ліквідацію негативних наслідків діяльності об’єктів спільного користування</t>
  </si>
  <si>
    <t>Кошти від повернення кредитів, надані з бюджету, та відсотки, сплачені за користування ними</t>
  </si>
  <si>
    <t xml:space="preserve">                                                    </t>
  </si>
  <si>
    <t>1</t>
  </si>
  <si>
    <t>Кошти, що передаються із загального фонду бюджету</t>
  </si>
  <si>
    <t>3.1</t>
  </si>
  <si>
    <t>3.2</t>
  </si>
  <si>
    <t>з них надходження до бюджету розвитку (без урахування обсягів місцевих запозичень та капітальних трансфертів (субвенцій))</t>
  </si>
  <si>
    <t>Додаток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</si>
</sst>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грн.&quot;_-;\-* #,##0.00\ &quot;грн.&quot;_-;_-* &quot;-&quot;??\ &quot;грн.&quot;_-;_-@_-"/>
    <numFmt numFmtId="165" formatCode="#0"/>
    <numFmt numFmtId="166" formatCode="#0.00"/>
  </numFmts>
  <fonts count="30" x14ac:knownFonts="1">
    <font>
      <sz val="13"/>
      <color theme="1"/>
      <name val="Times New Roman"/>
      <family val="2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3"/>
      <name val="Times New Roman"/>
      <family val="2"/>
    </font>
    <font>
      <u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name val="Times New Roman"/>
      <family val="2"/>
    </font>
    <font>
      <sz val="13"/>
      <color indexed="8"/>
      <name val="Times New Roman"/>
      <family val="2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2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3"/>
      <color theme="10"/>
      <name val="Times New Roman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9" fillId="0" borderId="0" applyNumberFormat="0" applyFill="0" applyBorder="0" applyAlignment="0" applyProtection="0"/>
    <xf numFmtId="164" fontId="14" fillId="0" borderId="0" applyFont="0" applyFill="0" applyBorder="0" applyAlignment="0" applyProtection="0"/>
    <xf numFmtId="0" fontId="28" fillId="0" borderId="0"/>
  </cellStyleXfs>
  <cellXfs count="143">
    <xf numFmtId="0" fontId="0" fillId="0" borderId="0" xfId="0" applyFont="1" applyAlignment="1"/>
    <xf numFmtId="0" fontId="2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0" fontId="9" fillId="0" borderId="1" xfId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2" fillId="0" borderId="0" xfId="0" applyFont="1" applyAlignment="1"/>
    <xf numFmtId="0" fontId="2" fillId="0" borderId="0" xfId="0" applyFont="1" applyAlignment="1"/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 applyFont="1" applyAlignment="1"/>
    <xf numFmtId="3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3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3" fontId="3" fillId="0" borderId="2" xfId="0" applyNumberFormat="1" applyFont="1" applyBorder="1" applyAlignment="1" applyProtection="1">
      <alignment horizontal="center" vertical="center" wrapText="1"/>
    </xf>
    <xf numFmtId="3" fontId="2" fillId="0" borderId="2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/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3" fontId="1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3" fillId="0" borderId="1" xfId="0" applyFont="1" applyBorder="1" applyAlignment="1">
      <alignment vertical="center" wrapText="1"/>
    </xf>
    <xf numFmtId="0" fontId="19" fillId="0" borderId="0" xfId="0" applyFont="1" applyAlignment="1"/>
    <xf numFmtId="0" fontId="2" fillId="0" borderId="0" xfId="0" applyFont="1" applyAlignment="1">
      <alignment vertical="center"/>
    </xf>
    <xf numFmtId="165" fontId="8" fillId="0" borderId="2" xfId="0" applyNumberFormat="1" applyFont="1" applyBorder="1" applyAlignment="1">
      <alignment horizontal="center"/>
    </xf>
    <xf numFmtId="166" fontId="8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19" fillId="0" borderId="2" xfId="0" applyNumberFormat="1" applyFont="1" applyBorder="1" applyAlignment="1">
      <alignment horizontal="center" vertical="center"/>
    </xf>
    <xf numFmtId="166" fontId="20" fillId="0" borderId="2" xfId="0" applyNumberFormat="1" applyFont="1" applyBorder="1" applyAlignment="1">
      <alignment horizontal="center"/>
    </xf>
    <xf numFmtId="0" fontId="2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22" fillId="0" borderId="0" xfId="0" applyFont="1" applyAlignment="1"/>
    <xf numFmtId="166" fontId="23" fillId="0" borderId="2" xfId="0" applyNumberFormat="1" applyFont="1" applyBorder="1" applyAlignment="1">
      <alignment horizontal="center"/>
    </xf>
    <xf numFmtId="166" fontId="20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4" fillId="0" borderId="0" xfId="0" applyFont="1" applyAlignment="1"/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19" fillId="0" borderId="0" xfId="0" applyNumberFormat="1" applyFont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3" fontId="2" fillId="0" borderId="0" xfId="0" applyNumberFormat="1" applyFont="1" applyBorder="1" applyAlignment="1">
      <alignment horizontal="right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0" fontId="25" fillId="0" borderId="3" xfId="0" applyNumberFormat="1" applyFont="1" applyBorder="1" applyAlignment="1" applyProtection="1">
      <alignment vertical="center" wrapText="1"/>
    </xf>
    <xf numFmtId="0" fontId="25" fillId="0" borderId="3" xfId="0" applyFont="1" applyBorder="1" applyAlignment="1" applyProtection="1">
      <alignment horizontal="center" vertical="top" wrapText="1"/>
    </xf>
    <xf numFmtId="0" fontId="25" fillId="0" borderId="3" xfId="0" applyFont="1" applyBorder="1" applyAlignment="1" applyProtection="1">
      <alignment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4" xfId="0" applyFont="1" applyBorder="1" applyAlignment="1" applyProtection="1">
      <alignment horizontal="center" vertical="center" wrapText="1"/>
    </xf>
    <xf numFmtId="0" fontId="25" fillId="0" borderId="4" xfId="0" applyFont="1" applyBorder="1" applyAlignment="1" applyProtection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 applyProtection="1">
      <alignment horizontal="center" vertical="center" wrapText="1"/>
    </xf>
    <xf numFmtId="164" fontId="25" fillId="0" borderId="4" xfId="2" applyFont="1" applyBorder="1" applyAlignment="1" applyProtection="1">
      <alignment vertical="center" wrapText="1"/>
    </xf>
    <xf numFmtId="49" fontId="25" fillId="0" borderId="3" xfId="0" applyNumberFormat="1" applyFont="1" applyBorder="1" applyAlignment="1" applyProtection="1">
      <alignment horizontal="center" vertical="top" wrapText="1"/>
    </xf>
    <xf numFmtId="0" fontId="25" fillId="0" borderId="1" xfId="0" applyNumberFormat="1" applyFont="1" applyBorder="1" applyAlignment="1">
      <alignment horizontal="left" vertical="center" wrapText="1"/>
    </xf>
    <xf numFmtId="0" fontId="25" fillId="0" borderId="3" xfId="0" applyFont="1" applyBorder="1" applyAlignment="1" applyProtection="1">
      <alignment vertical="top" wrapText="1"/>
    </xf>
    <xf numFmtId="0" fontId="25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justify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" fontId="25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/>
    <xf numFmtId="3" fontId="2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25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0" fillId="0" borderId="0" xfId="1" applyFont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</cellXfs>
  <cellStyles count="4">
    <cellStyle name="Гиперссылка" xfId="1" builtinId="8"/>
    <cellStyle name="Денежный" xfId="2" builtinId="4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view="pageBreakPreview" zoomScaleNormal="100" workbookViewId="0">
      <selection activeCell="A6" sqref="A6:G6"/>
    </sheetView>
  </sheetViews>
  <sheetFormatPr defaultRowHeight="16.5" x14ac:dyDescent="0.25"/>
  <cols>
    <col min="1" max="1" width="11.109375" customWidth="1"/>
    <col min="2" max="2" width="49.44140625" customWidth="1"/>
    <col min="3" max="3" width="14" customWidth="1"/>
    <col min="4" max="4" width="15.77734375" bestFit="1" customWidth="1"/>
    <col min="5" max="5" width="14" customWidth="1"/>
    <col min="6" max="6" width="14.5546875" customWidth="1"/>
    <col min="7" max="7" width="14.44140625" customWidth="1"/>
  </cols>
  <sheetData>
    <row r="1" spans="1:7" ht="28.5" customHeight="1" x14ac:dyDescent="0.25">
      <c r="F1" s="111" t="s">
        <v>124</v>
      </c>
      <c r="G1" s="112"/>
    </row>
    <row r="2" spans="1:7" hidden="1" x14ac:dyDescent="0.25"/>
    <row r="3" spans="1:7" ht="18.75" x14ac:dyDescent="0.25">
      <c r="A3" s="110" t="s">
        <v>14</v>
      </c>
      <c r="B3" s="110"/>
      <c r="C3" s="110"/>
      <c r="D3" s="110"/>
      <c r="E3" s="110"/>
      <c r="F3" s="110"/>
      <c r="G3" s="110"/>
    </row>
    <row r="4" spans="1:7" ht="18.75" x14ac:dyDescent="0.25">
      <c r="A4" s="26" t="s">
        <v>141</v>
      </c>
    </row>
    <row r="5" spans="1:7" x14ac:dyDescent="0.25">
      <c r="A5" s="3" t="s">
        <v>0</v>
      </c>
    </row>
    <row r="6" spans="1:7" x14ac:dyDescent="0.25">
      <c r="A6" s="109" t="s">
        <v>1</v>
      </c>
      <c r="B6" s="109"/>
      <c r="C6" s="109"/>
      <c r="D6" s="109"/>
      <c r="E6" s="109"/>
      <c r="F6" s="109"/>
      <c r="G6" s="109"/>
    </row>
    <row r="7" spans="1:7" ht="25.5" customHeight="1" x14ac:dyDescent="0.25">
      <c r="A7" s="115" t="s">
        <v>15</v>
      </c>
      <c r="B7" s="115" t="s">
        <v>2</v>
      </c>
      <c r="C7" s="113" t="s">
        <v>116</v>
      </c>
      <c r="D7" s="113" t="s">
        <v>117</v>
      </c>
      <c r="E7" s="113" t="s">
        <v>118</v>
      </c>
      <c r="F7" s="113" t="s">
        <v>119</v>
      </c>
      <c r="G7" s="113" t="s">
        <v>120</v>
      </c>
    </row>
    <row r="8" spans="1:7" x14ac:dyDescent="0.25">
      <c r="A8" s="115"/>
      <c r="B8" s="115"/>
      <c r="C8" s="114"/>
      <c r="D8" s="114"/>
      <c r="E8" s="114"/>
      <c r="F8" s="114"/>
      <c r="G8" s="114"/>
    </row>
    <row r="9" spans="1:7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18.75" x14ac:dyDescent="0.25">
      <c r="A10" s="108" t="s">
        <v>3</v>
      </c>
      <c r="B10" s="108"/>
      <c r="C10" s="108"/>
      <c r="D10" s="108"/>
      <c r="E10" s="108"/>
      <c r="F10" s="108"/>
      <c r="G10" s="108"/>
    </row>
    <row r="11" spans="1:7" s="23" customFormat="1" ht="34.5" customHeight="1" x14ac:dyDescent="0.25">
      <c r="A11" s="7" t="s">
        <v>125</v>
      </c>
      <c r="B11" s="96" t="s">
        <v>4</v>
      </c>
      <c r="C11" s="99">
        <f>C12+C13</f>
        <v>491808252.25999999</v>
      </c>
      <c r="D11" s="99">
        <v>536005179</v>
      </c>
      <c r="E11" s="99">
        <v>565224910</v>
      </c>
      <c r="F11" s="99">
        <v>621329068</v>
      </c>
      <c r="G11" s="99">
        <v>677977068</v>
      </c>
    </row>
    <row r="12" spans="1:7" ht="18.75" x14ac:dyDescent="0.25">
      <c r="A12" s="7" t="s">
        <v>5</v>
      </c>
      <c r="B12" s="96" t="s">
        <v>6</v>
      </c>
      <c r="C12" s="99">
        <v>480209846.87</v>
      </c>
      <c r="D12" s="99">
        <v>521341934</v>
      </c>
      <c r="E12" s="99">
        <v>554311910</v>
      </c>
      <c r="F12" s="99">
        <v>610803068</v>
      </c>
      <c r="G12" s="99">
        <v>667304068</v>
      </c>
    </row>
    <row r="13" spans="1:7" ht="18.75" x14ac:dyDescent="0.25">
      <c r="A13" s="7" t="s">
        <v>5</v>
      </c>
      <c r="B13" s="96" t="s">
        <v>7</v>
      </c>
      <c r="C13" s="99">
        <v>11598405.390000001</v>
      </c>
      <c r="D13" s="99">
        <v>14663245</v>
      </c>
      <c r="E13" s="99">
        <v>10913000</v>
      </c>
      <c r="F13" s="99">
        <v>10526000</v>
      </c>
      <c r="G13" s="99">
        <v>10673000</v>
      </c>
    </row>
    <row r="14" spans="1:7" ht="18.75" x14ac:dyDescent="0.25">
      <c r="A14" s="7" t="s">
        <v>126</v>
      </c>
      <c r="B14" s="96" t="s">
        <v>8</v>
      </c>
      <c r="C14" s="99">
        <f>C15+C16</f>
        <v>-12379441.970000014</v>
      </c>
      <c r="D14" s="99">
        <f>D15+D16</f>
        <v>38944373.589999996</v>
      </c>
      <c r="E14" s="99">
        <f>E15+E16</f>
        <v>0</v>
      </c>
      <c r="F14" s="99">
        <f>F15+F16</f>
        <v>0</v>
      </c>
      <c r="G14" s="99">
        <f>G15+G16</f>
        <v>0</v>
      </c>
    </row>
    <row r="15" spans="1:7" x14ac:dyDescent="0.25">
      <c r="A15" s="90" t="s">
        <v>5</v>
      </c>
      <c r="B15" s="96" t="s">
        <v>6</v>
      </c>
      <c r="C15" s="99">
        <v>-86304440.930000007</v>
      </c>
      <c r="D15" s="99">
        <v>-35623980.210000001</v>
      </c>
      <c r="E15" s="99">
        <v>-10500600</v>
      </c>
      <c r="F15" s="99">
        <v>-10570600</v>
      </c>
      <c r="G15" s="99">
        <v>-10710400</v>
      </c>
    </row>
    <row r="16" spans="1:7" x14ac:dyDescent="0.25">
      <c r="A16" s="90" t="s">
        <v>5</v>
      </c>
      <c r="B16" s="96" t="s">
        <v>7</v>
      </c>
      <c r="C16" s="99">
        <v>73924998.959999993</v>
      </c>
      <c r="D16" s="99">
        <v>74568353.799999997</v>
      </c>
      <c r="E16" s="99">
        <v>10500600</v>
      </c>
      <c r="F16" s="99">
        <v>10570600</v>
      </c>
      <c r="G16" s="99">
        <v>10710400</v>
      </c>
    </row>
    <row r="17" spans="1:7" ht="18.75" x14ac:dyDescent="0.25">
      <c r="A17" s="7" t="s">
        <v>127</v>
      </c>
      <c r="B17" s="96" t="s">
        <v>9</v>
      </c>
      <c r="C17" s="99">
        <f>C18+C19</f>
        <v>0</v>
      </c>
      <c r="D17" s="99">
        <f>D18+D19</f>
        <v>0</v>
      </c>
      <c r="E17" s="99">
        <f>E18+E19</f>
        <v>0</v>
      </c>
      <c r="F17" s="99">
        <f>F18+F19</f>
        <v>0</v>
      </c>
      <c r="G17" s="99">
        <f>G18+G19</f>
        <v>0</v>
      </c>
    </row>
    <row r="18" spans="1:7" ht="18.75" x14ac:dyDescent="0.25">
      <c r="A18" s="7" t="s">
        <v>5</v>
      </c>
      <c r="B18" s="96" t="s">
        <v>6</v>
      </c>
      <c r="C18" s="99">
        <v>0</v>
      </c>
      <c r="D18" s="99">
        <v>0</v>
      </c>
      <c r="E18" s="99">
        <v>0</v>
      </c>
      <c r="F18" s="99">
        <v>0</v>
      </c>
      <c r="G18" s="99">
        <v>0</v>
      </c>
    </row>
    <row r="19" spans="1:7" ht="18.75" x14ac:dyDescent="0.25">
      <c r="A19" s="7" t="s">
        <v>5</v>
      </c>
      <c r="B19" s="96" t="s">
        <v>7</v>
      </c>
      <c r="C19" s="99">
        <v>0</v>
      </c>
      <c r="D19" s="99">
        <v>0</v>
      </c>
      <c r="E19" s="99">
        <v>0</v>
      </c>
      <c r="F19" s="99">
        <v>0</v>
      </c>
      <c r="G19" s="99">
        <v>0</v>
      </c>
    </row>
    <row r="20" spans="1:7" ht="18.75" x14ac:dyDescent="0.25">
      <c r="A20" s="7" t="s">
        <v>5</v>
      </c>
      <c r="B20" s="96" t="s">
        <v>10</v>
      </c>
      <c r="C20" s="99">
        <f t="shared" ref="C20:G22" si="0">C11+C14+C17</f>
        <v>479428810.28999996</v>
      </c>
      <c r="D20" s="99">
        <f t="shared" si="0"/>
        <v>574949552.59000003</v>
      </c>
      <c r="E20" s="99">
        <f t="shared" si="0"/>
        <v>565224910</v>
      </c>
      <c r="F20" s="99">
        <f t="shared" si="0"/>
        <v>621329068</v>
      </c>
      <c r="G20" s="99">
        <f t="shared" si="0"/>
        <v>677977068</v>
      </c>
    </row>
    <row r="21" spans="1:7" ht="18.75" x14ac:dyDescent="0.25">
      <c r="A21" s="7" t="s">
        <v>5</v>
      </c>
      <c r="B21" s="96" t="s">
        <v>6</v>
      </c>
      <c r="C21" s="99">
        <f>C12+C15+C18</f>
        <v>393905405.94</v>
      </c>
      <c r="D21" s="99">
        <f t="shared" si="0"/>
        <v>485717953.79000002</v>
      </c>
      <c r="E21" s="99">
        <f t="shared" si="0"/>
        <v>543811310</v>
      </c>
      <c r="F21" s="99">
        <f t="shared" si="0"/>
        <v>600232468</v>
      </c>
      <c r="G21" s="99">
        <f t="shared" si="0"/>
        <v>656593668</v>
      </c>
    </row>
    <row r="22" spans="1:7" ht="18.75" x14ac:dyDescent="0.25">
      <c r="A22" s="7" t="s">
        <v>5</v>
      </c>
      <c r="B22" s="96" t="s">
        <v>7</v>
      </c>
      <c r="C22" s="99">
        <f t="shared" si="0"/>
        <v>85523404.349999994</v>
      </c>
      <c r="D22" s="99">
        <f t="shared" si="0"/>
        <v>89231598.799999997</v>
      </c>
      <c r="E22" s="99">
        <f t="shared" si="0"/>
        <v>21413600</v>
      </c>
      <c r="F22" s="99">
        <f t="shared" si="0"/>
        <v>21096600</v>
      </c>
      <c r="G22" s="99">
        <f t="shared" si="0"/>
        <v>21383400</v>
      </c>
    </row>
    <row r="23" spans="1:7" ht="18.75" x14ac:dyDescent="0.25">
      <c r="A23" s="108" t="s">
        <v>16</v>
      </c>
      <c r="B23" s="108"/>
      <c r="C23" s="108"/>
      <c r="D23" s="108"/>
      <c r="E23" s="108"/>
      <c r="F23" s="108"/>
      <c r="G23" s="108"/>
    </row>
    <row r="24" spans="1:7" ht="36" customHeight="1" x14ac:dyDescent="0.25">
      <c r="A24" s="7" t="s">
        <v>125</v>
      </c>
      <c r="B24" s="96" t="s">
        <v>11</v>
      </c>
      <c r="C24" s="99">
        <f>C25+C26</f>
        <v>468954377.84999996</v>
      </c>
      <c r="D24" s="99">
        <f>D25+D26</f>
        <v>563471852.59000003</v>
      </c>
      <c r="E24" s="99">
        <f>E25+E26</f>
        <v>554724310</v>
      </c>
      <c r="F24" s="99">
        <f>F25+F26</f>
        <v>610758468</v>
      </c>
      <c r="G24" s="99">
        <f>G25+G26</f>
        <v>667266668</v>
      </c>
    </row>
    <row r="25" spans="1:7" ht="18.75" x14ac:dyDescent="0.25">
      <c r="A25" s="7" t="s">
        <v>5</v>
      </c>
      <c r="B25" s="96" t="s">
        <v>6</v>
      </c>
      <c r="C25" s="99">
        <f>'Додаток 7'!C43</f>
        <v>393905406.00999999</v>
      </c>
      <c r="D25" s="99">
        <f>'Додаток 7'!D43</f>
        <v>485717953.79000002</v>
      </c>
      <c r="E25" s="99">
        <f>'Додаток 7'!E43</f>
        <v>543811310</v>
      </c>
      <c r="F25" s="99">
        <f>'Додаток 7'!F43</f>
        <v>600232468</v>
      </c>
      <c r="G25" s="99">
        <f>'Додаток 7'!G43</f>
        <v>656593668</v>
      </c>
    </row>
    <row r="26" spans="1:7" ht="18.75" x14ac:dyDescent="0.25">
      <c r="A26" s="7" t="s">
        <v>5</v>
      </c>
      <c r="B26" s="96" t="s">
        <v>7</v>
      </c>
      <c r="C26" s="99">
        <f>'Додаток 7'!C44</f>
        <v>75048971.839999989</v>
      </c>
      <c r="D26" s="99">
        <f>'Додаток 7'!D44</f>
        <v>77753898.799999997</v>
      </c>
      <c r="E26" s="99">
        <f>'Додаток 7'!E44</f>
        <v>10913000</v>
      </c>
      <c r="F26" s="99">
        <f>'Додаток 7'!F44</f>
        <v>10526000</v>
      </c>
      <c r="G26" s="99">
        <f>'Додаток 7'!G44</f>
        <v>10673000</v>
      </c>
    </row>
    <row r="27" spans="1:7" ht="18.75" x14ac:dyDescent="0.25">
      <c r="A27" s="7" t="s">
        <v>126</v>
      </c>
      <c r="B27" s="96" t="s">
        <v>12</v>
      </c>
      <c r="C27" s="99">
        <f>C28+C29</f>
        <v>10474431.51</v>
      </c>
      <c r="D27" s="99">
        <f>D28+D29</f>
        <v>11477700</v>
      </c>
      <c r="E27" s="99">
        <f>E28+E29</f>
        <v>10500600</v>
      </c>
      <c r="F27" s="99">
        <f>F28+F29</f>
        <v>10570600</v>
      </c>
      <c r="G27" s="99">
        <f>G28+G29</f>
        <v>10710400</v>
      </c>
    </row>
    <row r="28" spans="1:7" ht="18.75" x14ac:dyDescent="0.25">
      <c r="A28" s="7" t="s">
        <v>5</v>
      </c>
      <c r="B28" s="96" t="s">
        <v>6</v>
      </c>
      <c r="C28" s="99"/>
      <c r="D28" s="99"/>
      <c r="E28" s="99"/>
      <c r="F28" s="99"/>
      <c r="G28" s="99"/>
    </row>
    <row r="29" spans="1:7" ht="18.75" x14ac:dyDescent="0.25">
      <c r="A29" s="7" t="s">
        <v>5</v>
      </c>
      <c r="B29" s="96" t="s">
        <v>7</v>
      </c>
      <c r="C29" s="99">
        <v>10474431.51</v>
      </c>
      <c r="D29" s="99">
        <v>11477700</v>
      </c>
      <c r="E29" s="99">
        <v>10500600</v>
      </c>
      <c r="F29" s="99">
        <v>10570600</v>
      </c>
      <c r="G29" s="99">
        <v>10710400</v>
      </c>
    </row>
    <row r="30" spans="1:7" ht="18.75" x14ac:dyDescent="0.25">
      <c r="A30" s="7" t="s">
        <v>5</v>
      </c>
      <c r="B30" s="96" t="s">
        <v>13</v>
      </c>
      <c r="C30" s="99">
        <f>C31+C32</f>
        <v>479428809.36000001</v>
      </c>
      <c r="D30" s="99">
        <f>D31+D32</f>
        <v>574949552.59000003</v>
      </c>
      <c r="E30" s="99">
        <f>E31+E32</f>
        <v>565224910</v>
      </c>
      <c r="F30" s="99">
        <f>F31+F32</f>
        <v>621329068</v>
      </c>
      <c r="G30" s="99">
        <f>G31+G32</f>
        <v>677977068</v>
      </c>
    </row>
    <row r="31" spans="1:7" ht="18.75" x14ac:dyDescent="0.25">
      <c r="A31" s="7" t="s">
        <v>5</v>
      </c>
      <c r="B31" s="96" t="s">
        <v>6</v>
      </c>
      <c r="C31" s="99">
        <f>C25+C28</f>
        <v>393905406.00999999</v>
      </c>
      <c r="D31" s="99">
        <f t="shared" ref="C31:G32" si="1">D25+D28</f>
        <v>485717953.79000002</v>
      </c>
      <c r="E31" s="99">
        <f t="shared" si="1"/>
        <v>543811310</v>
      </c>
      <c r="F31" s="99">
        <f t="shared" si="1"/>
        <v>600232468</v>
      </c>
      <c r="G31" s="99">
        <f t="shared" si="1"/>
        <v>656593668</v>
      </c>
    </row>
    <row r="32" spans="1:7" ht="18.75" x14ac:dyDescent="0.25">
      <c r="A32" s="7" t="s">
        <v>5</v>
      </c>
      <c r="B32" s="96" t="s">
        <v>7</v>
      </c>
      <c r="C32" s="99">
        <f t="shared" si="1"/>
        <v>85523403.349999994</v>
      </c>
      <c r="D32" s="99">
        <f t="shared" si="1"/>
        <v>89231598.799999997</v>
      </c>
      <c r="E32" s="99">
        <f t="shared" si="1"/>
        <v>21413600</v>
      </c>
      <c r="F32" s="99">
        <f t="shared" si="1"/>
        <v>21096600</v>
      </c>
      <c r="G32" s="99">
        <f t="shared" si="1"/>
        <v>21383400</v>
      </c>
    </row>
    <row r="33" spans="1:1" ht="18.75" x14ac:dyDescent="0.25">
      <c r="A33" s="4"/>
    </row>
  </sheetData>
  <mergeCells count="12">
    <mergeCell ref="A23:G23"/>
    <mergeCell ref="A10:G10"/>
    <mergeCell ref="A6:G6"/>
    <mergeCell ref="A3:G3"/>
    <mergeCell ref="F1:G1"/>
    <mergeCell ref="C7:C8"/>
    <mergeCell ref="A7:A8"/>
    <mergeCell ref="B7:B8"/>
    <mergeCell ref="D7:D8"/>
    <mergeCell ref="E7:E8"/>
    <mergeCell ref="F7:F8"/>
    <mergeCell ref="G7:G8"/>
  </mergeCells>
  <phoneticPr fontId="13" type="noConversion"/>
  <pageMargins left="0.7" right="0.7" top="0.23" bottom="0.28000000000000003" header="0.3" footer="0.3"/>
  <pageSetup paperSize="9" scale="8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view="pageBreakPreview" topLeftCell="C16" zoomScaleNormal="100" workbookViewId="0">
      <selection activeCell="L16" sqref="L16"/>
    </sheetView>
  </sheetViews>
  <sheetFormatPr defaultRowHeight="16.5" x14ac:dyDescent="0.25"/>
  <cols>
    <col min="1" max="1" width="10.77734375" customWidth="1"/>
    <col min="2" max="2" width="7.88671875" customWidth="1"/>
    <col min="3" max="3" width="29" customWidth="1"/>
    <col min="4" max="4" width="37.33203125" customWidth="1"/>
    <col min="5" max="5" width="10.21875" customWidth="1"/>
    <col min="6" max="6" width="9.6640625" customWidth="1"/>
    <col min="12" max="12" width="11.88671875" customWidth="1"/>
  </cols>
  <sheetData>
    <row r="1" spans="1:12" ht="40.15" customHeight="1" x14ac:dyDescent="0.25">
      <c r="K1" s="128" t="s">
        <v>139</v>
      </c>
      <c r="L1" s="129"/>
    </row>
    <row r="3" spans="1:12" ht="18.75" x14ac:dyDescent="0.25">
      <c r="A3" s="110" t="s">
        <v>95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pans="1:12" ht="18.75" x14ac:dyDescent="0.25">
      <c r="A4" s="26" t="s">
        <v>141</v>
      </c>
    </row>
    <row r="5" spans="1:12" x14ac:dyDescent="0.25">
      <c r="A5" s="3" t="s">
        <v>0</v>
      </c>
    </row>
    <row r="6" spans="1:12" x14ac:dyDescent="0.25">
      <c r="A6" s="124" t="s">
        <v>1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</row>
    <row r="7" spans="1:12" ht="192" customHeight="1" x14ac:dyDescent="0.25">
      <c r="A7" s="130" t="s">
        <v>100</v>
      </c>
      <c r="B7" s="132" t="s">
        <v>96</v>
      </c>
      <c r="C7" s="130" t="s">
        <v>102</v>
      </c>
      <c r="D7" s="132" t="s">
        <v>97</v>
      </c>
      <c r="E7" s="130" t="s">
        <v>101</v>
      </c>
      <c r="F7" s="132" t="s">
        <v>98</v>
      </c>
      <c r="G7" s="130" t="s">
        <v>116</v>
      </c>
      <c r="H7" s="130" t="s">
        <v>117</v>
      </c>
      <c r="I7" s="130" t="s">
        <v>118</v>
      </c>
      <c r="J7" s="130" t="s">
        <v>119</v>
      </c>
      <c r="K7" s="130" t="s">
        <v>120</v>
      </c>
      <c r="L7" s="130" t="s">
        <v>267</v>
      </c>
    </row>
    <row r="8" spans="1:12" ht="78" customHeight="1" x14ac:dyDescent="0.25">
      <c r="A8" s="131"/>
      <c r="B8" s="132"/>
      <c r="C8" s="131"/>
      <c r="D8" s="132"/>
      <c r="E8" s="131"/>
      <c r="F8" s="132"/>
      <c r="G8" s="131"/>
      <c r="H8" s="131"/>
      <c r="I8" s="131"/>
      <c r="J8" s="131"/>
      <c r="K8" s="131"/>
      <c r="L8" s="131"/>
    </row>
    <row r="9" spans="1:12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  <c r="J9" s="21">
        <v>10</v>
      </c>
      <c r="K9" s="21">
        <v>11</v>
      </c>
      <c r="L9" s="21">
        <v>12</v>
      </c>
    </row>
    <row r="10" spans="1:12" ht="28.5" x14ac:dyDescent="0.25">
      <c r="A10" s="51" t="s">
        <v>218</v>
      </c>
      <c r="B10" s="21"/>
      <c r="C10" s="52" t="s">
        <v>215</v>
      </c>
      <c r="D10" s="21"/>
      <c r="E10" s="21"/>
      <c r="F10" s="21"/>
      <c r="G10" s="21"/>
      <c r="H10" s="21"/>
      <c r="I10" s="21"/>
      <c r="J10" s="21"/>
      <c r="K10" s="21"/>
      <c r="L10" s="21"/>
    </row>
    <row r="11" spans="1:12" ht="28.5" x14ac:dyDescent="0.25">
      <c r="A11" s="51" t="s">
        <v>219</v>
      </c>
      <c r="B11" s="52"/>
      <c r="C11" s="52" t="s">
        <v>215</v>
      </c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63" x14ac:dyDescent="0.25">
      <c r="A12" s="50" t="s">
        <v>230</v>
      </c>
      <c r="B12" s="21">
        <v>7363</v>
      </c>
      <c r="C12" s="21" t="s">
        <v>216</v>
      </c>
      <c r="D12" s="49" t="s">
        <v>220</v>
      </c>
      <c r="E12" s="21">
        <v>2020</v>
      </c>
      <c r="F12" s="21"/>
      <c r="G12" s="53">
        <v>295445.95</v>
      </c>
      <c r="H12" s="53"/>
      <c r="I12" s="53"/>
      <c r="J12" s="53"/>
      <c r="K12" s="53"/>
      <c r="L12" s="21">
        <v>100</v>
      </c>
    </row>
    <row r="13" spans="1:12" ht="78.75" x14ac:dyDescent="0.25">
      <c r="A13" s="50" t="s">
        <v>230</v>
      </c>
      <c r="B13" s="21">
        <v>7363</v>
      </c>
      <c r="C13" s="21" t="s">
        <v>216</v>
      </c>
      <c r="D13" s="54" t="s">
        <v>232</v>
      </c>
      <c r="E13" s="21">
        <v>2021</v>
      </c>
      <c r="F13" s="21"/>
      <c r="G13" s="53"/>
      <c r="H13" s="53">
        <v>100000</v>
      </c>
      <c r="I13" s="53"/>
      <c r="J13" s="53"/>
      <c r="K13" s="53"/>
      <c r="L13" s="21">
        <v>100</v>
      </c>
    </row>
    <row r="14" spans="1:12" ht="78.75" x14ac:dyDescent="0.25">
      <c r="A14" s="50" t="s">
        <v>230</v>
      </c>
      <c r="B14" s="21">
        <v>7363</v>
      </c>
      <c r="C14" s="21" t="s">
        <v>216</v>
      </c>
      <c r="D14" s="54" t="s">
        <v>233</v>
      </c>
      <c r="E14" s="21">
        <v>2021</v>
      </c>
      <c r="F14" s="21"/>
      <c r="G14" s="53"/>
      <c r="H14" s="53">
        <v>6018800</v>
      </c>
      <c r="I14" s="53"/>
      <c r="J14" s="53"/>
      <c r="K14" s="53"/>
      <c r="L14" s="21">
        <v>100</v>
      </c>
    </row>
    <row r="15" spans="1:12" ht="42.75" x14ac:dyDescent="0.25">
      <c r="A15" s="51" t="s">
        <v>221</v>
      </c>
      <c r="B15" s="52"/>
      <c r="C15" s="52" t="s">
        <v>217</v>
      </c>
      <c r="D15" s="49"/>
      <c r="E15" s="21"/>
      <c r="F15" s="21"/>
      <c r="G15" s="53"/>
      <c r="H15" s="53"/>
      <c r="I15" s="53"/>
      <c r="J15" s="53"/>
      <c r="K15" s="53"/>
      <c r="L15" s="21"/>
    </row>
    <row r="16" spans="1:12" ht="42.75" x14ac:dyDescent="0.25">
      <c r="A16" s="51" t="s">
        <v>222</v>
      </c>
      <c r="B16" s="52"/>
      <c r="C16" s="52" t="s">
        <v>217</v>
      </c>
      <c r="D16" s="49"/>
      <c r="E16" s="21"/>
      <c r="F16" s="21"/>
      <c r="G16" s="53"/>
      <c r="H16" s="53"/>
      <c r="I16" s="53"/>
      <c r="J16" s="53"/>
      <c r="K16" s="53"/>
      <c r="L16" s="21"/>
    </row>
    <row r="17" spans="1:12" s="55" customFormat="1" ht="63" x14ac:dyDescent="0.25">
      <c r="A17" s="50" t="s">
        <v>229</v>
      </c>
      <c r="B17" s="21">
        <v>7363</v>
      </c>
      <c r="C17" s="21" t="s">
        <v>216</v>
      </c>
      <c r="D17" s="49" t="s">
        <v>223</v>
      </c>
      <c r="E17" s="21">
        <v>2020</v>
      </c>
      <c r="F17" s="21"/>
      <c r="G17" s="53">
        <v>349000</v>
      </c>
      <c r="H17" s="53"/>
      <c r="I17" s="53"/>
      <c r="J17" s="53"/>
      <c r="K17" s="53"/>
      <c r="L17" s="21">
        <v>100</v>
      </c>
    </row>
    <row r="18" spans="1:12" s="55" customFormat="1" ht="78.75" x14ac:dyDescent="0.25">
      <c r="A18" s="50" t="s">
        <v>229</v>
      </c>
      <c r="B18" s="21">
        <v>7363</v>
      </c>
      <c r="C18" s="21" t="s">
        <v>216</v>
      </c>
      <c r="D18" s="54" t="s">
        <v>224</v>
      </c>
      <c r="E18" s="21">
        <v>2020</v>
      </c>
      <c r="F18" s="21"/>
      <c r="G18" s="53">
        <v>526839</v>
      </c>
      <c r="H18" s="53"/>
      <c r="I18" s="53"/>
      <c r="J18" s="53"/>
      <c r="K18" s="53"/>
      <c r="L18" s="21">
        <v>100</v>
      </c>
    </row>
    <row r="19" spans="1:12" s="55" customFormat="1" ht="28.5" x14ac:dyDescent="0.25">
      <c r="A19" s="51" t="s">
        <v>225</v>
      </c>
      <c r="B19" s="52"/>
      <c r="C19" s="52" t="s">
        <v>227</v>
      </c>
      <c r="E19" s="21"/>
      <c r="F19" s="21"/>
      <c r="G19" s="53"/>
      <c r="H19" s="53"/>
      <c r="I19" s="53"/>
      <c r="J19" s="53"/>
      <c r="K19" s="53"/>
      <c r="L19" s="21"/>
    </row>
    <row r="20" spans="1:12" s="55" customFormat="1" ht="28.5" x14ac:dyDescent="0.25">
      <c r="A20" s="51" t="s">
        <v>226</v>
      </c>
      <c r="B20" s="52"/>
      <c r="C20" s="52" t="s">
        <v>227</v>
      </c>
      <c r="D20" s="49"/>
      <c r="E20" s="21"/>
      <c r="F20" s="21"/>
      <c r="G20" s="53"/>
      <c r="H20" s="53"/>
      <c r="I20" s="53"/>
      <c r="J20" s="53"/>
      <c r="K20" s="53"/>
      <c r="L20" s="21"/>
    </row>
    <row r="21" spans="1:12" s="55" customFormat="1" ht="60" x14ac:dyDescent="0.25">
      <c r="A21" s="50" t="s">
        <v>228</v>
      </c>
      <c r="B21" s="21">
        <v>7363</v>
      </c>
      <c r="C21" s="21" t="s">
        <v>216</v>
      </c>
      <c r="D21" s="54" t="s">
        <v>231</v>
      </c>
      <c r="E21" s="21">
        <v>2020</v>
      </c>
      <c r="F21" s="21"/>
      <c r="G21" s="53">
        <v>527945</v>
      </c>
      <c r="H21" s="53"/>
      <c r="I21" s="53"/>
      <c r="J21" s="53"/>
      <c r="K21" s="53"/>
      <c r="L21" s="21">
        <v>100</v>
      </c>
    </row>
    <row r="22" spans="1:12" s="55" customFormat="1" hidden="1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55" customFormat="1" hidden="1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x14ac:dyDescent="0.25">
      <c r="A24" s="6" t="s">
        <v>5</v>
      </c>
      <c r="B24" s="6" t="s">
        <v>5</v>
      </c>
      <c r="C24" s="6" t="s">
        <v>99</v>
      </c>
      <c r="D24" s="6" t="s">
        <v>5</v>
      </c>
      <c r="E24" s="6" t="s">
        <v>5</v>
      </c>
      <c r="F24" s="6"/>
      <c r="G24" s="6"/>
      <c r="H24" s="6"/>
      <c r="I24" s="6"/>
      <c r="J24" s="6"/>
      <c r="K24" s="6"/>
      <c r="L24" s="6" t="s">
        <v>5</v>
      </c>
    </row>
    <row r="25" spans="1:12" ht="18.75" x14ac:dyDescent="0.25">
      <c r="A25" s="4"/>
    </row>
    <row r="26" spans="1:12" ht="18.75" x14ac:dyDescent="0.25">
      <c r="A26" s="4"/>
    </row>
    <row r="27" spans="1:12" ht="18.75" x14ac:dyDescent="0.25">
      <c r="A27" s="4"/>
    </row>
    <row r="28" spans="1:12" ht="18.75" x14ac:dyDescent="0.25">
      <c r="A28" s="4"/>
    </row>
    <row r="29" spans="1:12" x14ac:dyDescent="0.25">
      <c r="A29" s="116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</row>
  </sheetData>
  <mergeCells count="16">
    <mergeCell ref="A6:L6"/>
    <mergeCell ref="A3:L3"/>
    <mergeCell ref="A29:L29"/>
    <mergeCell ref="K1:L1"/>
    <mergeCell ref="G7:G8"/>
    <mergeCell ref="H7:H8"/>
    <mergeCell ref="I7:I8"/>
    <mergeCell ref="J7:J8"/>
    <mergeCell ref="K7:K8"/>
    <mergeCell ref="L7:L8"/>
    <mergeCell ref="F7:F8"/>
    <mergeCell ref="A7:A8"/>
    <mergeCell ref="E7:E8"/>
    <mergeCell ref="B7:B8"/>
    <mergeCell ref="C7:C8"/>
    <mergeCell ref="D7:D8"/>
  </mergeCells>
  <phoneticPr fontId="13" type="noConversion"/>
  <pageMargins left="0.22" right="0.16" top="0.33" bottom="0.16" header="0.3" footer="0.16"/>
  <pageSetup paperSize="9" scale="77" fitToHeight="3" orientation="landscape" verticalDpi="0" r:id="rId1"/>
  <rowBreaks count="2" manualBreakCount="2">
    <brk id="11" max="11" man="1"/>
    <brk id="23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view="pageBreakPreview" topLeftCell="A31" zoomScaleNormal="100" workbookViewId="0">
      <selection activeCell="B73" sqref="B73"/>
    </sheetView>
  </sheetViews>
  <sheetFormatPr defaultRowHeight="16.5" x14ac:dyDescent="0.25"/>
  <cols>
    <col min="1" max="1" width="13.5546875" style="44" customWidth="1"/>
    <col min="2" max="2" width="55.6640625" customWidth="1"/>
    <col min="3" max="3" width="13" customWidth="1"/>
    <col min="4" max="4" width="13.44140625" customWidth="1"/>
    <col min="5" max="5" width="12.109375" bestFit="1" customWidth="1"/>
    <col min="6" max="6" width="12.109375" customWidth="1"/>
    <col min="7" max="7" width="12.109375" bestFit="1" customWidth="1"/>
  </cols>
  <sheetData>
    <row r="1" spans="1:7" ht="21" customHeight="1" x14ac:dyDescent="0.25">
      <c r="F1" s="126" t="s">
        <v>234</v>
      </c>
      <c r="G1" s="121"/>
    </row>
    <row r="2" spans="1:7" hidden="1" x14ac:dyDescent="0.25"/>
    <row r="3" spans="1:7" ht="14.25" customHeight="1" x14ac:dyDescent="0.25">
      <c r="A3" s="110" t="s">
        <v>103</v>
      </c>
      <c r="B3" s="110"/>
      <c r="C3" s="110"/>
      <c r="D3" s="110"/>
      <c r="E3" s="110"/>
      <c r="F3" s="110"/>
      <c r="G3" s="110"/>
    </row>
    <row r="4" spans="1:7" ht="21.75" customHeight="1" x14ac:dyDescent="0.25">
      <c r="A4" s="26" t="s">
        <v>141</v>
      </c>
    </row>
    <row r="5" spans="1:7" ht="15" customHeight="1" x14ac:dyDescent="0.25">
      <c r="A5" s="3" t="s">
        <v>0</v>
      </c>
    </row>
    <row r="6" spans="1:7" ht="14.25" customHeight="1" x14ac:dyDescent="0.25">
      <c r="A6" s="135" t="s">
        <v>1</v>
      </c>
      <c r="B6" s="135"/>
      <c r="C6" s="135"/>
      <c r="D6" s="135"/>
      <c r="E6" s="135"/>
      <c r="F6" s="135"/>
      <c r="G6" s="135"/>
    </row>
    <row r="7" spans="1:7" ht="18" customHeight="1" x14ac:dyDescent="0.25">
      <c r="A7" s="133" t="s">
        <v>107</v>
      </c>
      <c r="B7" s="136" t="s">
        <v>108</v>
      </c>
      <c r="C7" s="138" t="s">
        <v>116</v>
      </c>
      <c r="D7" s="138" t="s">
        <v>117</v>
      </c>
      <c r="E7" s="138" t="s">
        <v>118</v>
      </c>
      <c r="F7" s="138" t="s">
        <v>119</v>
      </c>
      <c r="G7" s="138" t="s">
        <v>120</v>
      </c>
    </row>
    <row r="8" spans="1:7" ht="27" customHeight="1" x14ac:dyDescent="0.25">
      <c r="A8" s="133"/>
      <c r="B8" s="137"/>
      <c r="C8" s="139"/>
      <c r="D8" s="139"/>
      <c r="E8" s="139"/>
      <c r="F8" s="139"/>
      <c r="G8" s="139"/>
    </row>
    <row r="9" spans="1:7" s="57" customFormat="1" ht="12.75" customHeigh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14.25" customHeight="1" x14ac:dyDescent="0.25">
      <c r="A10" s="134" t="s">
        <v>104</v>
      </c>
      <c r="B10" s="134"/>
      <c r="C10" s="134"/>
      <c r="D10" s="134"/>
      <c r="E10" s="134"/>
      <c r="F10" s="134"/>
      <c r="G10" s="134"/>
    </row>
    <row r="11" spans="1:7" ht="31.5" customHeight="1" x14ac:dyDescent="0.25">
      <c r="A11" s="84" t="s">
        <v>194</v>
      </c>
      <c r="B11" s="85" t="s">
        <v>181</v>
      </c>
      <c r="C11" s="29">
        <f>C12</f>
        <v>94882900</v>
      </c>
      <c r="D11" s="41">
        <f>D12</f>
        <v>132285300</v>
      </c>
      <c r="E11" s="41">
        <f>E12</f>
        <v>144372200</v>
      </c>
      <c r="F11" s="41">
        <f>F12</f>
        <v>158122900</v>
      </c>
      <c r="G11" s="41">
        <f>G12</f>
        <v>168913100</v>
      </c>
    </row>
    <row r="12" spans="1:7" ht="19.5" customHeight="1" x14ac:dyDescent="0.25">
      <c r="A12" s="84" t="s">
        <v>195</v>
      </c>
      <c r="B12" s="85" t="s">
        <v>163</v>
      </c>
      <c r="C12" s="27">
        <v>94882900</v>
      </c>
      <c r="D12" s="42">
        <v>132285300</v>
      </c>
      <c r="E12" s="42">
        <v>144372200</v>
      </c>
      <c r="F12" s="42">
        <v>158122900</v>
      </c>
      <c r="G12" s="42">
        <v>168913100</v>
      </c>
    </row>
    <row r="13" spans="1:7" ht="18.75" x14ac:dyDescent="0.25">
      <c r="A13" s="84">
        <v>41034200</v>
      </c>
      <c r="B13" s="85" t="s">
        <v>207</v>
      </c>
      <c r="C13" s="29">
        <f>C14</f>
        <v>11176600</v>
      </c>
      <c r="D13" s="42"/>
      <c r="E13" s="7"/>
      <c r="F13" s="7"/>
      <c r="G13" s="7"/>
    </row>
    <row r="14" spans="1:7" ht="17.25" customHeight="1" x14ac:dyDescent="0.25">
      <c r="A14" s="84" t="s">
        <v>195</v>
      </c>
      <c r="B14" s="85" t="s">
        <v>163</v>
      </c>
      <c r="C14" s="27">
        <v>11176600</v>
      </c>
      <c r="D14" s="42"/>
      <c r="E14" s="7"/>
      <c r="F14" s="7"/>
      <c r="G14" s="7"/>
    </row>
    <row r="15" spans="1:7" ht="69.75" customHeight="1" x14ac:dyDescent="0.25">
      <c r="A15" s="84">
        <v>41034500</v>
      </c>
      <c r="B15" s="85" t="s">
        <v>182</v>
      </c>
      <c r="C15" s="29">
        <f>C16</f>
        <v>1233424</v>
      </c>
      <c r="D15" s="29">
        <f>D16</f>
        <v>6118800</v>
      </c>
      <c r="E15" s="29">
        <f>E16</f>
        <v>0</v>
      </c>
      <c r="F15" s="29">
        <f>F16</f>
        <v>0</v>
      </c>
      <c r="G15" s="29">
        <f>G16</f>
        <v>0</v>
      </c>
    </row>
    <row r="16" spans="1:7" ht="23.25" customHeight="1" x14ac:dyDescent="0.25">
      <c r="A16" s="84" t="s">
        <v>170</v>
      </c>
      <c r="B16" s="85" t="s">
        <v>169</v>
      </c>
      <c r="C16" s="27">
        <v>1233424</v>
      </c>
      <c r="D16" s="42">
        <v>6118800</v>
      </c>
      <c r="E16" s="7"/>
      <c r="F16" s="7"/>
      <c r="G16" s="7"/>
    </row>
    <row r="17" spans="1:7" ht="78.75" customHeight="1" x14ac:dyDescent="0.25">
      <c r="A17" s="84" t="s">
        <v>196</v>
      </c>
      <c r="B17" s="85" t="s">
        <v>183</v>
      </c>
      <c r="C17" s="41">
        <f>C18+C20+C21+C22+C23+C24+C19</f>
        <v>8323000</v>
      </c>
      <c r="D17" s="41">
        <f>D18+D20+D21+D22+D23+D24</f>
        <v>5717560</v>
      </c>
      <c r="E17" s="41">
        <f>E18+E20+E21+E22+E23+E24+E19</f>
        <v>3304900</v>
      </c>
      <c r="F17" s="41">
        <f>F18+F20+F21+F22+F23+F24+F19</f>
        <v>3320900</v>
      </c>
      <c r="G17" s="41">
        <f>G18+G20+G21+G22+G23+G24+G19</f>
        <v>3317400</v>
      </c>
    </row>
    <row r="18" spans="1:7" ht="22.5" customHeight="1" x14ac:dyDescent="0.25">
      <c r="A18" s="84" t="s">
        <v>170</v>
      </c>
      <c r="B18" s="85" t="s">
        <v>169</v>
      </c>
      <c r="C18" s="27">
        <v>5922700</v>
      </c>
      <c r="D18" s="42">
        <v>4057400</v>
      </c>
      <c r="E18" s="42">
        <v>2061000</v>
      </c>
      <c r="F18" s="42">
        <v>2061000</v>
      </c>
      <c r="G18" s="42">
        <v>2061000</v>
      </c>
    </row>
    <row r="19" spans="1:7" ht="24" customHeight="1" x14ac:dyDescent="0.25">
      <c r="A19" s="86" t="s">
        <v>178</v>
      </c>
      <c r="B19" s="87" t="s">
        <v>179</v>
      </c>
      <c r="C19" s="27">
        <v>1647200</v>
      </c>
      <c r="D19" s="42">
        <v>0</v>
      </c>
      <c r="E19" s="7"/>
      <c r="F19" s="7"/>
      <c r="G19" s="7"/>
    </row>
    <row r="20" spans="1:7" ht="18.75" x14ac:dyDescent="0.25">
      <c r="A20" s="84" t="s">
        <v>197</v>
      </c>
      <c r="B20" s="85" t="s">
        <v>184</v>
      </c>
      <c r="C20" s="27">
        <v>305000</v>
      </c>
      <c r="D20" s="42">
        <v>224660</v>
      </c>
      <c r="E20" s="42">
        <v>271700</v>
      </c>
      <c r="F20" s="42">
        <v>257700</v>
      </c>
      <c r="G20" s="42">
        <v>234200</v>
      </c>
    </row>
    <row r="21" spans="1:7" ht="18.75" x14ac:dyDescent="0.25">
      <c r="A21" s="84" t="s">
        <v>198</v>
      </c>
      <c r="B21" s="85" t="s">
        <v>185</v>
      </c>
      <c r="C21" s="27">
        <v>164000</v>
      </c>
      <c r="D21" s="42">
        <v>354200</v>
      </c>
      <c r="E21" s="7"/>
      <c r="F21" s="7"/>
      <c r="G21" s="7"/>
    </row>
    <row r="22" spans="1:7" ht="18.75" x14ac:dyDescent="0.25">
      <c r="A22" s="84" t="s">
        <v>199</v>
      </c>
      <c r="B22" s="85" t="s">
        <v>180</v>
      </c>
      <c r="C22" s="27">
        <v>154000</v>
      </c>
      <c r="D22" s="42">
        <v>167000</v>
      </c>
      <c r="E22" s="7"/>
      <c r="F22" s="7"/>
      <c r="G22" s="7"/>
    </row>
    <row r="23" spans="1:7" ht="18.75" x14ac:dyDescent="0.25">
      <c r="A23" s="84" t="s">
        <v>200</v>
      </c>
      <c r="B23" s="85" t="s">
        <v>186</v>
      </c>
      <c r="C23" s="27">
        <v>130100</v>
      </c>
      <c r="D23" s="42">
        <v>326300</v>
      </c>
      <c r="E23" s="42">
        <v>340000</v>
      </c>
      <c r="F23" s="42">
        <v>370000</v>
      </c>
      <c r="G23" s="42">
        <v>390000</v>
      </c>
    </row>
    <row r="24" spans="1:7" ht="18.75" x14ac:dyDescent="0.25">
      <c r="A24" s="84" t="s">
        <v>201</v>
      </c>
      <c r="B24" s="85" t="s">
        <v>187</v>
      </c>
      <c r="C24" s="27">
        <v>0</v>
      </c>
      <c r="D24" s="42">
        <v>588000</v>
      </c>
      <c r="E24" s="42">
        <v>632200</v>
      </c>
      <c r="F24" s="42">
        <v>632200</v>
      </c>
      <c r="G24" s="42">
        <v>632200</v>
      </c>
    </row>
    <row r="25" spans="1:7" ht="257.25" customHeight="1" x14ac:dyDescent="0.25">
      <c r="A25" s="84">
        <v>41050400</v>
      </c>
      <c r="B25" s="83" t="s">
        <v>213</v>
      </c>
      <c r="C25" s="29">
        <f>C26</f>
        <v>6023349.5</v>
      </c>
      <c r="D25" s="29">
        <f>D26</f>
        <v>0</v>
      </c>
      <c r="E25" s="29">
        <f>E26</f>
        <v>0</v>
      </c>
      <c r="F25" s="29">
        <f>F26</f>
        <v>0</v>
      </c>
      <c r="G25" s="29">
        <f>G26</f>
        <v>0</v>
      </c>
    </row>
    <row r="26" spans="1:7" ht="18.75" x14ac:dyDescent="0.25">
      <c r="A26" s="84" t="s">
        <v>170</v>
      </c>
      <c r="B26" s="85" t="s">
        <v>169</v>
      </c>
      <c r="C26" s="27">
        <v>6023349.5</v>
      </c>
      <c r="D26" s="7"/>
      <c r="E26" s="7"/>
      <c r="F26" s="7"/>
      <c r="G26" s="7"/>
    </row>
    <row r="27" spans="1:7" ht="111" customHeight="1" x14ac:dyDescent="0.25">
      <c r="A27" s="84">
        <v>41050500</v>
      </c>
      <c r="B27" s="83" t="s">
        <v>214</v>
      </c>
      <c r="C27" s="29">
        <f>C28</f>
        <v>1367047.86</v>
      </c>
      <c r="D27" s="29">
        <f>D28</f>
        <v>0</v>
      </c>
      <c r="E27" s="29">
        <f>E28</f>
        <v>0</v>
      </c>
      <c r="F27" s="29">
        <f>F28</f>
        <v>0</v>
      </c>
      <c r="G27" s="29">
        <f>G28</f>
        <v>0</v>
      </c>
    </row>
    <row r="28" spans="1:7" ht="18.75" x14ac:dyDescent="0.25">
      <c r="A28" s="84" t="s">
        <v>170</v>
      </c>
      <c r="B28" s="85" t="s">
        <v>169</v>
      </c>
      <c r="C28" s="27">
        <v>1367047.86</v>
      </c>
      <c r="D28" s="7"/>
      <c r="E28" s="7"/>
      <c r="F28" s="7"/>
      <c r="G28" s="7"/>
    </row>
    <row r="29" spans="1:7" ht="108" customHeight="1" x14ac:dyDescent="0.25">
      <c r="A29" s="84">
        <v>41050900</v>
      </c>
      <c r="B29" s="83" t="s">
        <v>214</v>
      </c>
      <c r="C29" s="29">
        <f>C30</f>
        <v>353121</v>
      </c>
      <c r="D29" s="29">
        <f>D30</f>
        <v>0</v>
      </c>
      <c r="E29" s="29">
        <f>E30</f>
        <v>0</v>
      </c>
      <c r="F29" s="29">
        <f>F30</f>
        <v>0</v>
      </c>
      <c r="G29" s="29">
        <f>G30</f>
        <v>0</v>
      </c>
    </row>
    <row r="30" spans="1:7" ht="18.75" x14ac:dyDescent="0.25">
      <c r="A30" s="84" t="s">
        <v>170</v>
      </c>
      <c r="B30" s="85" t="s">
        <v>169</v>
      </c>
      <c r="C30" s="27">
        <v>353121</v>
      </c>
      <c r="D30" s="47"/>
      <c r="E30" s="7"/>
      <c r="F30" s="7"/>
      <c r="G30" s="7"/>
    </row>
    <row r="31" spans="1:7" ht="48.75" customHeight="1" x14ac:dyDescent="0.25">
      <c r="A31" s="84" t="s">
        <v>202</v>
      </c>
      <c r="B31" s="85" t="s">
        <v>188</v>
      </c>
      <c r="C31" s="29">
        <f>C32</f>
        <v>947314.09</v>
      </c>
      <c r="D31" s="29">
        <f>D32</f>
        <v>1499000</v>
      </c>
      <c r="E31" s="29">
        <f>E32</f>
        <v>1624916</v>
      </c>
      <c r="F31" s="29">
        <f>F32</f>
        <v>1779283</v>
      </c>
      <c r="G31" s="29">
        <f>G32</f>
        <v>1900274</v>
      </c>
    </row>
    <row r="32" spans="1:7" ht="18.75" x14ac:dyDescent="0.25">
      <c r="A32" s="84" t="s">
        <v>170</v>
      </c>
      <c r="B32" s="85" t="s">
        <v>169</v>
      </c>
      <c r="C32" s="27">
        <v>947314.09</v>
      </c>
      <c r="D32" s="42">
        <v>1499000</v>
      </c>
      <c r="E32" s="42">
        <v>1624916</v>
      </c>
      <c r="F32" s="42">
        <v>1779283</v>
      </c>
      <c r="G32" s="42">
        <v>1900274</v>
      </c>
    </row>
    <row r="33" spans="1:7" ht="57" customHeight="1" x14ac:dyDescent="0.25">
      <c r="A33" s="88">
        <v>41051100</v>
      </c>
      <c r="B33" s="89" t="s">
        <v>191</v>
      </c>
      <c r="C33" s="29">
        <f>C34</f>
        <v>121900.24</v>
      </c>
      <c r="D33" s="29">
        <f>D34</f>
        <v>0</v>
      </c>
      <c r="E33" s="29">
        <f>E34</f>
        <v>0</v>
      </c>
      <c r="F33" s="29">
        <f>F34</f>
        <v>0</v>
      </c>
      <c r="G33" s="29">
        <f>G34</f>
        <v>0</v>
      </c>
    </row>
    <row r="34" spans="1:7" ht="18.75" x14ac:dyDescent="0.25">
      <c r="A34" s="84" t="s">
        <v>170</v>
      </c>
      <c r="B34" s="85" t="s">
        <v>169</v>
      </c>
      <c r="C34" s="27">
        <v>121900.24</v>
      </c>
      <c r="D34" s="47"/>
      <c r="E34" s="7"/>
      <c r="F34" s="7"/>
      <c r="G34" s="7"/>
    </row>
    <row r="35" spans="1:7" ht="58.5" customHeight="1" x14ac:dyDescent="0.25">
      <c r="A35" s="88">
        <v>41051200</v>
      </c>
      <c r="B35" s="89" t="s">
        <v>189</v>
      </c>
      <c r="C35" s="29">
        <f>C36</f>
        <v>646406.51</v>
      </c>
      <c r="D35" s="29">
        <f>D36</f>
        <v>1555730</v>
      </c>
      <c r="E35" s="7"/>
      <c r="F35" s="7"/>
      <c r="G35" s="7"/>
    </row>
    <row r="36" spans="1:7" ht="18.75" x14ac:dyDescent="0.25">
      <c r="A36" s="84" t="s">
        <v>170</v>
      </c>
      <c r="B36" s="85" t="s">
        <v>169</v>
      </c>
      <c r="C36" s="27">
        <v>646406.51</v>
      </c>
      <c r="D36" s="42">
        <v>1555730</v>
      </c>
      <c r="E36" s="7"/>
      <c r="F36" s="7"/>
      <c r="G36" s="7"/>
    </row>
    <row r="37" spans="1:7" ht="70.5" customHeight="1" x14ac:dyDescent="0.25">
      <c r="A37" s="88">
        <v>41051400</v>
      </c>
      <c r="B37" s="85" t="s">
        <v>208</v>
      </c>
      <c r="C37" s="29">
        <f>C38</f>
        <v>2551453.33</v>
      </c>
      <c r="D37" s="42"/>
      <c r="E37" s="7"/>
      <c r="F37" s="7"/>
      <c r="G37" s="7"/>
    </row>
    <row r="38" spans="1:7" ht="18.75" x14ac:dyDescent="0.25">
      <c r="A38" s="84" t="s">
        <v>170</v>
      </c>
      <c r="B38" s="85" t="s">
        <v>169</v>
      </c>
      <c r="C38" s="27">
        <v>2551453.33</v>
      </c>
      <c r="D38" s="42"/>
      <c r="E38" s="7"/>
      <c r="F38" s="7"/>
      <c r="G38" s="7"/>
    </row>
    <row r="39" spans="1:7" ht="46.5" customHeight="1" x14ac:dyDescent="0.25">
      <c r="A39" s="88">
        <v>41051500</v>
      </c>
      <c r="B39" s="85" t="s">
        <v>209</v>
      </c>
      <c r="C39" s="48">
        <f>C40+C41+C42+C43+C44+C45</f>
        <v>8210770.2800000003</v>
      </c>
      <c r="D39" s="42"/>
      <c r="E39" s="7"/>
      <c r="F39" s="7"/>
      <c r="G39" s="7"/>
    </row>
    <row r="40" spans="1:7" ht="18.75" x14ac:dyDescent="0.25">
      <c r="A40" s="84" t="s">
        <v>170</v>
      </c>
      <c r="B40" s="85" t="s">
        <v>169</v>
      </c>
      <c r="C40" s="27">
        <v>454470.28</v>
      </c>
      <c r="D40" s="42"/>
      <c r="E40" s="7"/>
      <c r="F40" s="7"/>
      <c r="G40" s="7"/>
    </row>
    <row r="41" spans="1:7" ht="18.75" x14ac:dyDescent="0.25">
      <c r="A41" s="90">
        <v>6315200000</v>
      </c>
      <c r="B41" s="87" t="s">
        <v>179</v>
      </c>
      <c r="C41" s="27">
        <v>3451700</v>
      </c>
      <c r="D41" s="42"/>
      <c r="E41" s="7"/>
      <c r="F41" s="7"/>
      <c r="G41" s="7"/>
    </row>
    <row r="42" spans="1:7" ht="18.75" x14ac:dyDescent="0.25">
      <c r="A42" s="84" t="s">
        <v>197</v>
      </c>
      <c r="B42" s="85" t="s">
        <v>184</v>
      </c>
      <c r="C42" s="27">
        <v>1499900</v>
      </c>
      <c r="D42" s="42"/>
      <c r="E42" s="7"/>
      <c r="F42" s="7"/>
      <c r="G42" s="7"/>
    </row>
    <row r="43" spans="1:7" ht="18.75" x14ac:dyDescent="0.25">
      <c r="A43" s="84" t="s">
        <v>198</v>
      </c>
      <c r="B43" s="85" t="s">
        <v>185</v>
      </c>
      <c r="C43" s="27">
        <v>787900</v>
      </c>
      <c r="D43" s="42"/>
      <c r="E43" s="7"/>
      <c r="F43" s="7"/>
      <c r="G43" s="7"/>
    </row>
    <row r="44" spans="1:7" ht="18.75" x14ac:dyDescent="0.25">
      <c r="A44" s="84" t="s">
        <v>199</v>
      </c>
      <c r="B44" s="85" t="s">
        <v>180</v>
      </c>
      <c r="C44" s="27">
        <v>1302800</v>
      </c>
      <c r="D44" s="42"/>
      <c r="E44" s="7"/>
      <c r="F44" s="7"/>
      <c r="G44" s="7"/>
    </row>
    <row r="45" spans="1:7" ht="18.75" x14ac:dyDescent="0.25">
      <c r="A45" s="84" t="s">
        <v>200</v>
      </c>
      <c r="B45" s="85" t="s">
        <v>186</v>
      </c>
      <c r="C45" s="27">
        <v>714000</v>
      </c>
      <c r="D45" s="42"/>
      <c r="E45" s="7"/>
      <c r="F45" s="7"/>
      <c r="G45" s="7"/>
    </row>
    <row r="46" spans="1:7" ht="50.25" customHeight="1" x14ac:dyDescent="0.25">
      <c r="A46" s="88">
        <v>41051600</v>
      </c>
      <c r="B46" s="85" t="s">
        <v>210</v>
      </c>
      <c r="C46" s="29">
        <f>C47</f>
        <v>2157.88</v>
      </c>
      <c r="D46" s="42"/>
      <c r="E46" s="7"/>
      <c r="F46" s="7"/>
      <c r="G46" s="7"/>
    </row>
    <row r="47" spans="1:7" ht="18.75" x14ac:dyDescent="0.25">
      <c r="A47" s="84" t="s">
        <v>170</v>
      </c>
      <c r="B47" s="85" t="s">
        <v>169</v>
      </c>
      <c r="C47" s="27">
        <v>2157.88</v>
      </c>
      <c r="D47" s="42"/>
      <c r="E47" s="7"/>
      <c r="F47" s="7"/>
      <c r="G47" s="7"/>
    </row>
    <row r="48" spans="1:7" ht="66.75" customHeight="1" x14ac:dyDescent="0.25">
      <c r="A48" s="91" t="s">
        <v>203</v>
      </c>
      <c r="B48" s="85" t="s">
        <v>190</v>
      </c>
      <c r="C48" s="29">
        <f>C49</f>
        <v>70942</v>
      </c>
      <c r="D48" s="41">
        <f>D49</f>
        <v>33219</v>
      </c>
      <c r="E48" s="7"/>
      <c r="F48" s="7"/>
      <c r="G48" s="7"/>
    </row>
    <row r="49" spans="1:7" ht="18.75" x14ac:dyDescent="0.25">
      <c r="A49" s="84" t="s">
        <v>170</v>
      </c>
      <c r="B49" s="85" t="s">
        <v>169</v>
      </c>
      <c r="C49" s="27">
        <v>70942</v>
      </c>
      <c r="D49" s="42">
        <v>33219</v>
      </c>
      <c r="E49" s="7"/>
      <c r="F49" s="7"/>
      <c r="G49" s="7"/>
    </row>
    <row r="50" spans="1:7" ht="54" customHeight="1" x14ac:dyDescent="0.25">
      <c r="A50" s="88" t="s">
        <v>204</v>
      </c>
      <c r="B50" s="92" t="s">
        <v>191</v>
      </c>
      <c r="C50" s="27"/>
      <c r="D50" s="29">
        <f>D51</f>
        <v>291900</v>
      </c>
      <c r="E50" s="7"/>
      <c r="F50" s="7"/>
      <c r="G50" s="7"/>
    </row>
    <row r="51" spans="1:7" ht="18.75" x14ac:dyDescent="0.25">
      <c r="A51" s="91" t="s">
        <v>170</v>
      </c>
      <c r="B51" s="85" t="s">
        <v>169</v>
      </c>
      <c r="C51" s="27"/>
      <c r="D51" s="27">
        <v>291900</v>
      </c>
      <c r="E51" s="7"/>
      <c r="F51" s="7"/>
      <c r="G51" s="7"/>
    </row>
    <row r="52" spans="1:7" ht="62.25" customHeight="1" x14ac:dyDescent="0.25">
      <c r="A52" s="88">
        <v>41053000</v>
      </c>
      <c r="B52" s="85" t="s">
        <v>211</v>
      </c>
      <c r="C52" s="29">
        <f>C53</f>
        <v>1999474</v>
      </c>
      <c r="D52" s="27"/>
      <c r="E52" s="7"/>
      <c r="F52" s="7"/>
      <c r="G52" s="7"/>
    </row>
    <row r="53" spans="1:7" ht="18.75" x14ac:dyDescent="0.25">
      <c r="A53" s="91" t="s">
        <v>170</v>
      </c>
      <c r="B53" s="85" t="s">
        <v>169</v>
      </c>
      <c r="C53" s="27">
        <v>1999474</v>
      </c>
      <c r="D53" s="27"/>
      <c r="E53" s="7"/>
      <c r="F53" s="7"/>
      <c r="G53" s="7"/>
    </row>
    <row r="54" spans="1:7" ht="57.75" customHeight="1" x14ac:dyDescent="0.25">
      <c r="A54" s="88">
        <v>41053300</v>
      </c>
      <c r="B54" s="85" t="s">
        <v>268</v>
      </c>
      <c r="C54" s="29">
        <f>C55</f>
        <v>2556900</v>
      </c>
      <c r="D54" s="27"/>
      <c r="E54" s="7"/>
      <c r="F54" s="7"/>
      <c r="G54" s="7"/>
    </row>
    <row r="55" spans="1:7" ht="18.75" x14ac:dyDescent="0.25">
      <c r="A55" s="93" t="s">
        <v>178</v>
      </c>
      <c r="B55" s="87" t="s">
        <v>179</v>
      </c>
      <c r="C55" s="27">
        <v>2556900</v>
      </c>
      <c r="D55" s="27"/>
      <c r="E55" s="7"/>
      <c r="F55" s="7"/>
      <c r="G55" s="7"/>
    </row>
    <row r="56" spans="1:7" ht="18.75" x14ac:dyDescent="0.25">
      <c r="A56" s="84">
        <v>41053900</v>
      </c>
      <c r="B56" s="85" t="s">
        <v>168</v>
      </c>
      <c r="C56" s="78">
        <f>C57+C59+C60+C61+C62+C63+C64+C58</f>
        <v>5431771.9000000004</v>
      </c>
      <c r="D56" s="29">
        <f>D57+D59+D60+D61+D62+D63+D64+D58</f>
        <v>5472525</v>
      </c>
      <c r="E56" s="29">
        <f>E57+E59+E60+E61+E62+E63+E64+E58</f>
        <v>4309894</v>
      </c>
      <c r="F56" s="29">
        <f>F57+F59+F60+F61+F62+F63+F64+F58</f>
        <v>4879985</v>
      </c>
      <c r="G56" s="29">
        <f>G57+G59+G60+G61+G62+G63+G64+G58</f>
        <v>5273294</v>
      </c>
    </row>
    <row r="57" spans="1:7" ht="18.75" x14ac:dyDescent="0.25">
      <c r="A57" s="84" t="s">
        <v>170</v>
      </c>
      <c r="B57" s="85" t="s">
        <v>169</v>
      </c>
      <c r="C57" s="79">
        <v>493196</v>
      </c>
      <c r="D57" s="42">
        <v>91800</v>
      </c>
      <c r="E57" s="42">
        <v>38884</v>
      </c>
      <c r="F57" s="42">
        <v>38885</v>
      </c>
      <c r="G57" s="42">
        <v>38884</v>
      </c>
    </row>
    <row r="58" spans="1:7" ht="18.75" x14ac:dyDescent="0.25">
      <c r="A58" s="93" t="s">
        <v>178</v>
      </c>
      <c r="B58" s="87" t="s">
        <v>179</v>
      </c>
      <c r="C58" s="79">
        <v>1186581.53</v>
      </c>
      <c r="D58" s="42"/>
      <c r="E58" s="6"/>
      <c r="F58" s="6"/>
      <c r="G58" s="6"/>
    </row>
    <row r="59" spans="1:7" ht="18.75" x14ac:dyDescent="0.25">
      <c r="A59" s="84" t="s">
        <v>197</v>
      </c>
      <c r="B59" s="85" t="s">
        <v>184</v>
      </c>
      <c r="C59" s="79">
        <v>1268914.76</v>
      </c>
      <c r="D59" s="42">
        <v>1239435</v>
      </c>
      <c r="E59" s="42">
        <v>253300</v>
      </c>
      <c r="F59" s="42">
        <v>292300</v>
      </c>
      <c r="G59" s="42">
        <v>340800</v>
      </c>
    </row>
    <row r="60" spans="1:7" ht="18.75" x14ac:dyDescent="0.25">
      <c r="A60" s="84" t="s">
        <v>198</v>
      </c>
      <c r="B60" s="85" t="s">
        <v>185</v>
      </c>
      <c r="C60" s="79">
        <v>1176197.76</v>
      </c>
      <c r="D60" s="42">
        <v>1937970</v>
      </c>
      <c r="E60" s="42">
        <v>2093010</v>
      </c>
      <c r="F60" s="42">
        <v>2260480</v>
      </c>
      <c r="G60" s="42">
        <v>2441330</v>
      </c>
    </row>
    <row r="61" spans="1:7" ht="18.75" x14ac:dyDescent="0.25">
      <c r="A61" s="84" t="s">
        <v>199</v>
      </c>
      <c r="B61" s="85" t="s">
        <v>180</v>
      </c>
      <c r="C61" s="79">
        <v>993320.85</v>
      </c>
      <c r="D61" s="42">
        <v>806240</v>
      </c>
      <c r="E61" s="42">
        <v>908000</v>
      </c>
      <c r="F61" s="42">
        <v>959200</v>
      </c>
      <c r="G61" s="42">
        <v>1010000</v>
      </c>
    </row>
    <row r="62" spans="1:7" ht="18.75" x14ac:dyDescent="0.25">
      <c r="A62" s="84" t="s">
        <v>200</v>
      </c>
      <c r="B62" s="85" t="s">
        <v>186</v>
      </c>
      <c r="C62" s="79">
        <v>313561</v>
      </c>
      <c r="D62" s="42">
        <v>126900</v>
      </c>
      <c r="E62" s="42">
        <v>160000</v>
      </c>
      <c r="F62" s="42">
        <v>240000</v>
      </c>
      <c r="G62" s="42">
        <v>220000</v>
      </c>
    </row>
    <row r="63" spans="1:7" ht="18.75" x14ac:dyDescent="0.25">
      <c r="A63" s="84" t="s">
        <v>205</v>
      </c>
      <c r="B63" s="85" t="s">
        <v>192</v>
      </c>
      <c r="C63" s="27"/>
      <c r="D63" s="42">
        <v>592080</v>
      </c>
      <c r="E63" s="42">
        <v>400000</v>
      </c>
      <c r="F63" s="42">
        <v>500000</v>
      </c>
      <c r="G63" s="42">
        <v>500000</v>
      </c>
    </row>
    <row r="64" spans="1:7" ht="18.75" x14ac:dyDescent="0.25">
      <c r="A64" s="84" t="s">
        <v>201</v>
      </c>
      <c r="B64" s="85" t="s">
        <v>187</v>
      </c>
      <c r="C64" s="43"/>
      <c r="D64" s="42">
        <v>678100</v>
      </c>
      <c r="E64" s="42">
        <v>456700</v>
      </c>
      <c r="F64" s="42">
        <v>589120</v>
      </c>
      <c r="G64" s="42">
        <v>722280</v>
      </c>
    </row>
    <row r="65" spans="1:7" ht="60.75" customHeight="1" x14ac:dyDescent="0.25">
      <c r="A65" s="84" t="s">
        <v>206</v>
      </c>
      <c r="B65" s="85" t="s">
        <v>193</v>
      </c>
      <c r="C65" s="29">
        <f>C66</f>
        <v>2142573.31</v>
      </c>
      <c r="D65" s="29">
        <f>D66</f>
        <v>1905000</v>
      </c>
      <c r="E65" s="29">
        <f>E66</f>
        <v>0</v>
      </c>
      <c r="F65" s="29">
        <f>F66</f>
        <v>0</v>
      </c>
      <c r="G65" s="29">
        <f>G66</f>
        <v>0</v>
      </c>
    </row>
    <row r="66" spans="1:7" ht="18.75" x14ac:dyDescent="0.25">
      <c r="A66" s="84" t="s">
        <v>170</v>
      </c>
      <c r="B66" s="85" t="s">
        <v>169</v>
      </c>
      <c r="C66" s="27">
        <v>2142573.31</v>
      </c>
      <c r="D66" s="42">
        <v>1905000</v>
      </c>
      <c r="E66" s="6"/>
      <c r="F66" s="6"/>
      <c r="G66" s="6"/>
    </row>
    <row r="67" spans="1:7" ht="103.5" customHeight="1" x14ac:dyDescent="0.25">
      <c r="A67" s="84">
        <v>41055200</v>
      </c>
      <c r="B67" s="94" t="s">
        <v>212</v>
      </c>
      <c r="C67" s="29">
        <f>C68</f>
        <v>1516416</v>
      </c>
      <c r="D67" s="29">
        <f>D68</f>
        <v>0</v>
      </c>
      <c r="E67" s="29">
        <f>E68</f>
        <v>0</v>
      </c>
      <c r="F67" s="29">
        <f>F68</f>
        <v>0</v>
      </c>
      <c r="G67" s="29">
        <f>G68</f>
        <v>0</v>
      </c>
    </row>
    <row r="68" spans="1:7" ht="18.75" x14ac:dyDescent="0.25">
      <c r="A68" s="84" t="s">
        <v>170</v>
      </c>
      <c r="B68" s="85" t="s">
        <v>169</v>
      </c>
      <c r="C68" s="27">
        <v>1516416</v>
      </c>
      <c r="D68" s="6"/>
      <c r="E68" s="6"/>
      <c r="F68" s="6"/>
      <c r="G68" s="6"/>
    </row>
    <row r="69" spans="1:7" ht="28.5" customHeight="1" x14ac:dyDescent="0.25">
      <c r="A69" s="108" t="s">
        <v>105</v>
      </c>
      <c r="B69" s="108"/>
      <c r="C69" s="108"/>
      <c r="D69" s="108"/>
      <c r="E69" s="108"/>
      <c r="F69" s="108"/>
      <c r="G69" s="108"/>
    </row>
    <row r="70" spans="1:7" ht="56.25" customHeight="1" x14ac:dyDescent="0.25">
      <c r="A70" s="88">
        <v>41053300</v>
      </c>
      <c r="B70" s="85" t="s">
        <v>268</v>
      </c>
      <c r="C70" s="29">
        <f>C71</f>
        <v>300000</v>
      </c>
      <c r="D70" s="27"/>
      <c r="E70" s="27"/>
      <c r="F70" s="27"/>
      <c r="G70" s="27"/>
    </row>
    <row r="71" spans="1:7" ht="18.75" x14ac:dyDescent="0.25">
      <c r="A71" s="93" t="s">
        <v>178</v>
      </c>
      <c r="B71" s="87" t="s">
        <v>179</v>
      </c>
      <c r="C71" s="27">
        <v>300000</v>
      </c>
      <c r="D71" s="27"/>
      <c r="E71" s="27"/>
      <c r="F71" s="27"/>
      <c r="G71" s="27"/>
    </row>
    <row r="72" spans="1:7" ht="22.15" customHeight="1" x14ac:dyDescent="0.25">
      <c r="A72" s="7">
        <v>41053900</v>
      </c>
      <c r="B72" s="87" t="s">
        <v>168</v>
      </c>
      <c r="C72" s="29">
        <f>C73+C74+C75+C76+C77+C78+C79</f>
        <v>2338400</v>
      </c>
      <c r="D72" s="29">
        <f>D73+D74+D75+D76+D77+D78+D79</f>
        <v>2208245</v>
      </c>
      <c r="E72" s="29">
        <f>E73+E74+E75+E76+E77+E78+E79</f>
        <v>0</v>
      </c>
      <c r="F72" s="29">
        <f>F73+F74+F75+F76+F77+F78+F79</f>
        <v>0</v>
      </c>
      <c r="G72" s="29">
        <f>G73+G74+G75+G76+G77+G78+G79</f>
        <v>0</v>
      </c>
    </row>
    <row r="73" spans="1:7" ht="22.15" customHeight="1" x14ac:dyDescent="0.25">
      <c r="A73" s="46" t="s">
        <v>170</v>
      </c>
      <c r="B73" s="96" t="s">
        <v>169</v>
      </c>
      <c r="C73" s="27">
        <v>1348000</v>
      </c>
      <c r="D73" s="27">
        <v>1258800</v>
      </c>
      <c r="E73" s="27"/>
      <c r="F73" s="27"/>
      <c r="G73" s="27"/>
    </row>
    <row r="74" spans="1:7" ht="18.75" x14ac:dyDescent="0.25">
      <c r="A74" s="45" t="s">
        <v>197</v>
      </c>
      <c r="B74" s="95" t="s">
        <v>184</v>
      </c>
      <c r="C74" s="27">
        <v>300000</v>
      </c>
      <c r="D74" s="27">
        <v>0</v>
      </c>
      <c r="E74" s="27"/>
      <c r="F74" s="27"/>
      <c r="G74" s="27"/>
    </row>
    <row r="75" spans="1:7" ht="18.75" x14ac:dyDescent="0.25">
      <c r="A75" s="45" t="s">
        <v>198</v>
      </c>
      <c r="B75" s="95" t="s">
        <v>185</v>
      </c>
      <c r="C75" s="27">
        <v>210400</v>
      </c>
      <c r="D75" s="27">
        <v>0</v>
      </c>
      <c r="E75" s="27"/>
      <c r="F75" s="27"/>
      <c r="G75" s="27"/>
    </row>
    <row r="76" spans="1:7" ht="18.75" x14ac:dyDescent="0.25">
      <c r="A76" s="45" t="s">
        <v>199</v>
      </c>
      <c r="B76" s="95" t="s">
        <v>180</v>
      </c>
      <c r="C76" s="27">
        <v>400000</v>
      </c>
      <c r="D76" s="27">
        <v>100000</v>
      </c>
      <c r="E76" s="27"/>
      <c r="F76" s="27"/>
      <c r="G76" s="27"/>
    </row>
    <row r="77" spans="1:7" ht="18.75" x14ac:dyDescent="0.25">
      <c r="A77" s="45" t="s">
        <v>200</v>
      </c>
      <c r="B77" s="95" t="s">
        <v>186</v>
      </c>
      <c r="C77" s="27">
        <v>80000</v>
      </c>
      <c r="D77" s="27">
        <v>146000</v>
      </c>
      <c r="E77" s="27"/>
      <c r="F77" s="27"/>
      <c r="G77" s="27"/>
    </row>
    <row r="78" spans="1:7" ht="18.75" x14ac:dyDescent="0.25">
      <c r="A78" s="45" t="s">
        <v>199</v>
      </c>
      <c r="B78" s="96" t="s">
        <v>180</v>
      </c>
      <c r="C78" s="27"/>
      <c r="D78" s="27">
        <v>100000</v>
      </c>
      <c r="E78" s="27"/>
      <c r="F78" s="27"/>
      <c r="G78" s="27"/>
    </row>
    <row r="79" spans="1:7" ht="18.75" x14ac:dyDescent="0.25">
      <c r="A79" s="20" t="s">
        <v>178</v>
      </c>
      <c r="B79" s="87" t="s">
        <v>179</v>
      </c>
      <c r="C79" s="27"/>
      <c r="D79" s="27">
        <v>603445</v>
      </c>
      <c r="E79" s="27"/>
      <c r="F79" s="27"/>
      <c r="G79" s="27"/>
    </row>
    <row r="80" spans="1:7" x14ac:dyDescent="0.25">
      <c r="A80" s="6" t="s">
        <v>5</v>
      </c>
      <c r="B80" s="97" t="s">
        <v>106</v>
      </c>
      <c r="C80" s="56">
        <f>C81+C82</f>
        <v>152195921.90000001</v>
      </c>
      <c r="D80" s="56">
        <f>D81+D82</f>
        <v>157087279</v>
      </c>
      <c r="E80" s="56">
        <f>E81+E82</f>
        <v>153611910</v>
      </c>
      <c r="F80" s="56">
        <f>F81+F82</f>
        <v>168103068</v>
      </c>
      <c r="G80" s="56">
        <f>G81+G82</f>
        <v>179404068</v>
      </c>
    </row>
    <row r="81" spans="1:7" ht="21" customHeight="1" x14ac:dyDescent="0.25">
      <c r="A81" s="6" t="s">
        <v>5</v>
      </c>
      <c r="B81" s="98" t="s">
        <v>6</v>
      </c>
      <c r="C81" s="43">
        <f>C67+C65+C56+C54+C52+C50+C48+C46+C39+C37+C35+C33+C31+C29+C27+C25+C17+C15+C13+C11</f>
        <v>149557521.90000001</v>
      </c>
      <c r="D81" s="43">
        <f>D67+D65+D56+D54+D52+D50+D48+D46+D39+D37+D35+D33+D31+D29+D27+D25+D17+D15+D13+D11</f>
        <v>154879034</v>
      </c>
      <c r="E81" s="43">
        <f>E67+E65+E56+E54+E52+E50+E48+E46+E39+E37+E35+E33+E31+E29+E27+E25+E17+E15+E13+E11</f>
        <v>153611910</v>
      </c>
      <c r="F81" s="43">
        <f>F67+F65+F56+F54+F52+F50+F48+F46+F39+F37+F35+F33+F31+F29+F27+F25+F17+F15+F13+F11</f>
        <v>168103068</v>
      </c>
      <c r="G81" s="43">
        <f>G67+G65+G56+G54+G52+G50+G48+G46+G39+G37+G35+G33+G31+G29+G27+G25+G17+G15+G13+G11</f>
        <v>179404068</v>
      </c>
    </row>
    <row r="82" spans="1:7" ht="24.75" customHeight="1" x14ac:dyDescent="0.25">
      <c r="A82" s="6" t="s">
        <v>5</v>
      </c>
      <c r="B82" s="98" t="s">
        <v>7</v>
      </c>
      <c r="C82" s="43">
        <f>C72+C70</f>
        <v>2638400</v>
      </c>
      <c r="D82" s="43">
        <f>D72+D70</f>
        <v>2208245</v>
      </c>
      <c r="E82" s="43">
        <f>E72+E70</f>
        <v>0</v>
      </c>
      <c r="F82" s="43">
        <f>F72+F70</f>
        <v>0</v>
      </c>
      <c r="G82" s="43">
        <f>G72+G70</f>
        <v>0</v>
      </c>
    </row>
    <row r="83" spans="1:7" ht="18.75" x14ac:dyDescent="0.25">
      <c r="A83" s="4"/>
    </row>
    <row r="84" spans="1:7" ht="18.75" x14ac:dyDescent="0.25">
      <c r="A84" s="4"/>
      <c r="C84" s="28"/>
    </row>
    <row r="85" spans="1:7" ht="18.75" x14ac:dyDescent="0.25">
      <c r="A85" s="4"/>
    </row>
    <row r="86" spans="1:7" ht="15.75" customHeight="1" x14ac:dyDescent="0.25">
      <c r="A86" s="116"/>
      <c r="B86" s="116"/>
      <c r="C86" s="116"/>
      <c r="D86" s="116"/>
      <c r="E86" s="116"/>
      <c r="F86" s="116"/>
      <c r="G86" s="116"/>
    </row>
    <row r="89" spans="1:7" ht="18.75" x14ac:dyDescent="0.25">
      <c r="E89" s="26"/>
    </row>
  </sheetData>
  <mergeCells count="13">
    <mergeCell ref="F1:G1"/>
    <mergeCell ref="A86:G86"/>
    <mergeCell ref="C7:C8"/>
    <mergeCell ref="D7:D8"/>
    <mergeCell ref="E7:E8"/>
    <mergeCell ref="F7:F8"/>
    <mergeCell ref="G7:G8"/>
    <mergeCell ref="A7:A8"/>
    <mergeCell ref="A10:G10"/>
    <mergeCell ref="A69:G69"/>
    <mergeCell ref="A6:G6"/>
    <mergeCell ref="A3:G3"/>
    <mergeCell ref="B7:B8"/>
  </mergeCells>
  <phoneticPr fontId="13" type="noConversion"/>
  <pageMargins left="0.39" right="0.19" top="0.21" bottom="0.2" header="0.3" footer="0.3"/>
  <pageSetup paperSize="9" scale="93" fitToHeight="7" orientation="landscape" verticalDpi="0" r:id="rId1"/>
  <rowBreaks count="1" manualBreakCount="1">
    <brk id="68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topLeftCell="B1" zoomScaleNormal="100" workbookViewId="0">
      <selection activeCell="D22" sqref="D22"/>
    </sheetView>
  </sheetViews>
  <sheetFormatPr defaultRowHeight="16.5" x14ac:dyDescent="0.25"/>
  <cols>
    <col min="1" max="1" width="19.109375" customWidth="1"/>
    <col min="2" max="2" width="24.109375" customWidth="1"/>
    <col min="3" max="3" width="43.88671875" customWidth="1"/>
    <col min="4" max="4" width="12.44140625" customWidth="1"/>
    <col min="5" max="5" width="12.6640625" customWidth="1"/>
    <col min="6" max="6" width="12.6640625" bestFit="1" customWidth="1"/>
    <col min="7" max="8" width="13.88671875" bestFit="1" customWidth="1"/>
  </cols>
  <sheetData>
    <row r="1" spans="1:8" ht="32.25" customHeight="1" x14ac:dyDescent="0.25">
      <c r="G1" s="126" t="s">
        <v>140</v>
      </c>
      <c r="H1" s="121"/>
    </row>
    <row r="3" spans="1:8" ht="22.5" x14ac:dyDescent="0.25">
      <c r="A3" s="142" t="s">
        <v>109</v>
      </c>
      <c r="B3" s="142"/>
      <c r="C3" s="142"/>
      <c r="D3" s="142"/>
      <c r="E3" s="142"/>
      <c r="F3" s="142"/>
      <c r="G3" s="142"/>
      <c r="H3" s="142"/>
    </row>
    <row r="4" spans="1:8" ht="18.75" x14ac:dyDescent="0.25">
      <c r="A4" s="26" t="s">
        <v>141</v>
      </c>
    </row>
    <row r="5" spans="1:8" x14ac:dyDescent="0.25">
      <c r="A5" s="3" t="s">
        <v>0</v>
      </c>
    </row>
    <row r="6" spans="1:8" x14ac:dyDescent="0.25">
      <c r="A6" s="124" t="s">
        <v>1</v>
      </c>
      <c r="B6" s="124"/>
      <c r="C6" s="124"/>
      <c r="D6" s="124"/>
      <c r="E6" s="124"/>
      <c r="F6" s="124"/>
      <c r="G6" s="124"/>
      <c r="H6" s="124"/>
    </row>
    <row r="7" spans="1:8" ht="37.9" customHeight="1" x14ac:dyDescent="0.25">
      <c r="A7" s="140" t="s">
        <v>113</v>
      </c>
      <c r="B7" s="115" t="s">
        <v>96</v>
      </c>
      <c r="C7" s="140" t="s">
        <v>112</v>
      </c>
      <c r="D7" s="138" t="s">
        <v>116</v>
      </c>
      <c r="E7" s="138" t="s">
        <v>117</v>
      </c>
      <c r="F7" s="138" t="s">
        <v>118</v>
      </c>
      <c r="G7" s="138" t="s">
        <v>119</v>
      </c>
      <c r="H7" s="138" t="s">
        <v>120</v>
      </c>
    </row>
    <row r="8" spans="1:8" ht="54.75" customHeight="1" x14ac:dyDescent="0.25">
      <c r="A8" s="140"/>
      <c r="B8" s="115"/>
      <c r="C8" s="140"/>
      <c r="D8" s="139"/>
      <c r="E8" s="139"/>
      <c r="F8" s="139"/>
      <c r="G8" s="139"/>
      <c r="H8" s="139"/>
    </row>
    <row r="9" spans="1:8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 ht="34.5" customHeight="1" x14ac:dyDescent="0.25">
      <c r="A10" s="141" t="s">
        <v>110</v>
      </c>
      <c r="B10" s="141"/>
      <c r="C10" s="141"/>
      <c r="D10" s="141"/>
      <c r="E10" s="141"/>
      <c r="F10" s="141"/>
      <c r="G10" s="141"/>
      <c r="H10" s="141"/>
    </row>
    <row r="11" spans="1:8" ht="56.25" x14ac:dyDescent="0.25">
      <c r="A11" s="20" t="s">
        <v>161</v>
      </c>
      <c r="B11" s="7">
        <v>9800</v>
      </c>
      <c r="C11" s="25" t="s">
        <v>162</v>
      </c>
      <c r="D11" s="33">
        <f>D12</f>
        <v>149983</v>
      </c>
      <c r="E11" s="33">
        <f>E12</f>
        <v>160000</v>
      </c>
      <c r="F11" s="33">
        <f>F12</f>
        <v>0</v>
      </c>
      <c r="G11" s="33">
        <f>G12</f>
        <v>0</v>
      </c>
      <c r="H11" s="33">
        <f>H12</f>
        <v>0</v>
      </c>
    </row>
    <row r="12" spans="1:8" ht="18.75" x14ac:dyDescent="0.25">
      <c r="A12" s="7">
        <v>99000000000</v>
      </c>
      <c r="B12" s="7"/>
      <c r="C12" s="18" t="s">
        <v>163</v>
      </c>
      <c r="D12" s="31">
        <v>149983</v>
      </c>
      <c r="E12" s="31">
        <v>160000</v>
      </c>
      <c r="F12" s="32"/>
      <c r="G12" s="32"/>
      <c r="H12" s="32"/>
    </row>
    <row r="13" spans="1:8" ht="18.75" x14ac:dyDescent="0.25">
      <c r="A13" s="20" t="s">
        <v>167</v>
      </c>
      <c r="B13" s="7">
        <v>9770</v>
      </c>
      <c r="C13" s="18" t="s">
        <v>168</v>
      </c>
      <c r="D13" s="33">
        <v>0</v>
      </c>
      <c r="E13" s="33">
        <f>E14</f>
        <v>424000</v>
      </c>
      <c r="F13" s="33">
        <f>F14</f>
        <v>0</v>
      </c>
      <c r="G13" s="33">
        <f>G14</f>
        <v>0</v>
      </c>
      <c r="H13" s="33">
        <f>H14</f>
        <v>0</v>
      </c>
    </row>
    <row r="14" spans="1:8" ht="18.75" x14ac:dyDescent="0.25">
      <c r="A14" s="20" t="s">
        <v>170</v>
      </c>
      <c r="B14" s="7"/>
      <c r="C14" s="18" t="s">
        <v>169</v>
      </c>
      <c r="D14" s="31">
        <f>D13</f>
        <v>0</v>
      </c>
      <c r="E14" s="31">
        <v>424000</v>
      </c>
      <c r="F14" s="32"/>
      <c r="G14" s="32"/>
      <c r="H14" s="32"/>
    </row>
    <row r="15" spans="1:8" ht="56.25" x14ac:dyDescent="0.25">
      <c r="A15" s="20" t="s">
        <v>171</v>
      </c>
      <c r="B15" s="7">
        <v>9800</v>
      </c>
      <c r="C15" s="25" t="s">
        <v>162</v>
      </c>
      <c r="D15" s="33">
        <f>D16</f>
        <v>0</v>
      </c>
      <c r="E15" s="33">
        <f>E16</f>
        <v>50000</v>
      </c>
      <c r="F15" s="33">
        <f>F16</f>
        <v>0</v>
      </c>
      <c r="G15" s="33">
        <f>G16</f>
        <v>0</v>
      </c>
      <c r="H15" s="33">
        <f>H16</f>
        <v>0</v>
      </c>
    </row>
    <row r="16" spans="1:8" ht="18.75" x14ac:dyDescent="0.25">
      <c r="A16" s="7">
        <v>99000000000</v>
      </c>
      <c r="B16" s="7"/>
      <c r="C16" s="18" t="s">
        <v>163</v>
      </c>
      <c r="D16" s="31">
        <v>0</v>
      </c>
      <c r="E16" s="31">
        <v>50000</v>
      </c>
      <c r="F16" s="32"/>
      <c r="G16" s="32"/>
      <c r="H16" s="32"/>
    </row>
    <row r="17" spans="1:8" ht="18.75" x14ac:dyDescent="0.25">
      <c r="A17" s="20" t="s">
        <v>172</v>
      </c>
      <c r="B17" s="7">
        <v>9770</v>
      </c>
      <c r="C17" s="18" t="s">
        <v>168</v>
      </c>
      <c r="D17" s="33">
        <f>D18+D19</f>
        <v>35942.01</v>
      </c>
      <c r="E17" s="33">
        <f>E18+E19</f>
        <v>311800</v>
      </c>
      <c r="F17" s="33">
        <f>F18+F19</f>
        <v>360000</v>
      </c>
      <c r="G17" s="33">
        <f>G18+G19</f>
        <v>382000</v>
      </c>
      <c r="H17" s="33">
        <f>H18+H19</f>
        <v>404000</v>
      </c>
    </row>
    <row r="18" spans="1:8" ht="37.5" x14ac:dyDescent="0.25">
      <c r="A18" s="20" t="s">
        <v>178</v>
      </c>
      <c r="B18" s="7">
        <v>9770</v>
      </c>
      <c r="C18" s="18" t="s">
        <v>179</v>
      </c>
      <c r="D18" s="31">
        <v>35942.01</v>
      </c>
      <c r="E18" s="31">
        <v>0</v>
      </c>
      <c r="F18" s="32"/>
      <c r="G18" s="32"/>
      <c r="H18" s="32"/>
    </row>
    <row r="19" spans="1:8" ht="18.75" x14ac:dyDescent="0.25">
      <c r="A19" s="20" t="s">
        <v>173</v>
      </c>
      <c r="B19" s="7"/>
      <c r="C19" s="18" t="s">
        <v>174</v>
      </c>
      <c r="D19" s="31">
        <v>0</v>
      </c>
      <c r="E19" s="31">
        <v>311800</v>
      </c>
      <c r="F19" s="31">
        <v>360000</v>
      </c>
      <c r="G19" s="31">
        <v>382000</v>
      </c>
      <c r="H19" s="31">
        <v>404000</v>
      </c>
    </row>
    <row r="20" spans="1:8" ht="18.75" x14ac:dyDescent="0.25">
      <c r="A20" s="20" t="s">
        <v>175</v>
      </c>
      <c r="B20" s="7">
        <v>9110</v>
      </c>
      <c r="C20" s="18" t="s">
        <v>176</v>
      </c>
      <c r="D20" s="33">
        <f>D21</f>
        <v>3559600</v>
      </c>
      <c r="E20" s="33">
        <f>E21</f>
        <v>838800</v>
      </c>
      <c r="F20" s="33">
        <f>F21</f>
        <v>9465000</v>
      </c>
      <c r="G20" s="33">
        <f>G21</f>
        <v>11168200</v>
      </c>
      <c r="H20" s="33">
        <f>H21</f>
        <v>13185000</v>
      </c>
    </row>
    <row r="21" spans="1:8" ht="18.75" x14ac:dyDescent="0.25">
      <c r="A21" s="7">
        <v>99000000000</v>
      </c>
      <c r="B21" s="7"/>
      <c r="C21" s="18" t="s">
        <v>163</v>
      </c>
      <c r="D21" s="31">
        <v>3559600</v>
      </c>
      <c r="E21" s="31">
        <v>838800</v>
      </c>
      <c r="F21" s="31">
        <v>9465000</v>
      </c>
      <c r="G21" s="31">
        <v>11168200</v>
      </c>
      <c r="H21" s="31">
        <v>13185000</v>
      </c>
    </row>
    <row r="22" spans="1:8" ht="56.25" x14ac:dyDescent="0.25">
      <c r="A22" s="20" t="s">
        <v>164</v>
      </c>
      <c r="B22" s="7">
        <v>9800</v>
      </c>
      <c r="C22" s="25" t="s">
        <v>162</v>
      </c>
      <c r="D22" s="33" t="s">
        <v>270</v>
      </c>
      <c r="E22" s="33">
        <f>E23</f>
        <v>823496</v>
      </c>
      <c r="F22" s="33">
        <f>F23</f>
        <v>0</v>
      </c>
      <c r="G22" s="33">
        <f>G23</f>
        <v>0</v>
      </c>
      <c r="H22" s="33">
        <f>H23</f>
        <v>0</v>
      </c>
    </row>
    <row r="23" spans="1:8" ht="18.75" x14ac:dyDescent="0.25">
      <c r="A23" s="7">
        <v>99000000000</v>
      </c>
      <c r="B23" s="7"/>
      <c r="C23" s="18" t="s">
        <v>163</v>
      </c>
      <c r="D23" s="31">
        <v>516000</v>
      </c>
      <c r="E23" s="31">
        <v>823496</v>
      </c>
      <c r="F23" s="32"/>
      <c r="G23" s="32"/>
      <c r="H23" s="32"/>
    </row>
    <row r="24" spans="1:8" ht="27.75" customHeight="1" x14ac:dyDescent="0.25">
      <c r="A24" s="141" t="s">
        <v>111</v>
      </c>
      <c r="B24" s="141"/>
      <c r="C24" s="141"/>
      <c r="D24" s="141"/>
      <c r="E24" s="141"/>
      <c r="F24" s="141"/>
      <c r="G24" s="141"/>
      <c r="H24" s="141"/>
    </row>
    <row r="25" spans="1:8" ht="56.25" x14ac:dyDescent="0.25">
      <c r="A25" s="20" t="s">
        <v>161</v>
      </c>
      <c r="B25" s="7">
        <v>9800</v>
      </c>
      <c r="C25" s="25" t="s">
        <v>162</v>
      </c>
      <c r="D25" s="33">
        <f>D26</f>
        <v>0</v>
      </c>
      <c r="E25" s="33">
        <f>E26</f>
        <v>400000</v>
      </c>
      <c r="F25" s="33">
        <f>F26</f>
        <v>0</v>
      </c>
      <c r="G25" s="33">
        <f>G26</f>
        <v>0</v>
      </c>
      <c r="H25" s="33">
        <f>H26</f>
        <v>0</v>
      </c>
    </row>
    <row r="26" spans="1:8" ht="18.75" x14ac:dyDescent="0.25">
      <c r="A26" s="7">
        <v>99000000000</v>
      </c>
      <c r="B26" s="7"/>
      <c r="C26" s="18" t="s">
        <v>163</v>
      </c>
      <c r="D26" s="40">
        <v>0</v>
      </c>
      <c r="E26" s="31">
        <v>400000</v>
      </c>
      <c r="F26" s="18"/>
      <c r="G26" s="18"/>
      <c r="H26" s="18"/>
    </row>
    <row r="27" spans="1:8" ht="18.75" x14ac:dyDescent="0.25">
      <c r="A27" s="20" t="s">
        <v>167</v>
      </c>
      <c r="B27" s="7">
        <v>9770</v>
      </c>
      <c r="C27" s="18" t="s">
        <v>168</v>
      </c>
      <c r="D27" s="39">
        <f>D28</f>
        <v>0</v>
      </c>
      <c r="E27" s="33">
        <f>E28</f>
        <v>300000</v>
      </c>
      <c r="F27" s="33">
        <f>F28</f>
        <v>0</v>
      </c>
      <c r="G27" s="33">
        <f>G28</f>
        <v>0</v>
      </c>
      <c r="H27" s="33">
        <f>H28</f>
        <v>0</v>
      </c>
    </row>
    <row r="28" spans="1:8" ht="18.75" x14ac:dyDescent="0.25">
      <c r="A28" s="20" t="s">
        <v>170</v>
      </c>
      <c r="B28" s="7"/>
      <c r="C28" s="18" t="s">
        <v>169</v>
      </c>
      <c r="D28" s="40">
        <v>0</v>
      </c>
      <c r="E28" s="31">
        <v>300000</v>
      </c>
      <c r="F28" s="18"/>
      <c r="G28" s="18"/>
      <c r="H28" s="18"/>
    </row>
    <row r="29" spans="1:8" ht="56.25" x14ac:dyDescent="0.25">
      <c r="A29" s="20" t="s">
        <v>177</v>
      </c>
      <c r="B29" s="7">
        <v>9750</v>
      </c>
      <c r="C29" s="18" t="s">
        <v>162</v>
      </c>
      <c r="D29" s="33">
        <f>D30</f>
        <v>1800000</v>
      </c>
      <c r="E29" s="33">
        <f>E30</f>
        <v>1500000</v>
      </c>
      <c r="F29" s="33">
        <f>F30</f>
        <v>0</v>
      </c>
      <c r="G29" s="33">
        <f>G30</f>
        <v>0</v>
      </c>
      <c r="H29" s="33">
        <f>H30</f>
        <v>0</v>
      </c>
    </row>
    <row r="30" spans="1:8" ht="18.75" x14ac:dyDescent="0.25">
      <c r="A30" s="20" t="s">
        <v>170</v>
      </c>
      <c r="B30" s="7"/>
      <c r="C30" s="18" t="s">
        <v>169</v>
      </c>
      <c r="D30" s="31">
        <v>1800000</v>
      </c>
      <c r="E30" s="31">
        <v>1500000</v>
      </c>
      <c r="F30" s="18"/>
      <c r="G30" s="18"/>
      <c r="H30" s="18"/>
    </row>
    <row r="31" spans="1:8" ht="56.25" x14ac:dyDescent="0.25">
      <c r="A31" s="20" t="s">
        <v>164</v>
      </c>
      <c r="B31" s="7">
        <v>9800</v>
      </c>
      <c r="C31" s="25" t="s">
        <v>162</v>
      </c>
      <c r="D31" s="33">
        <f>D32</f>
        <v>2000000</v>
      </c>
      <c r="E31" s="33">
        <f>E32</f>
        <v>2230240</v>
      </c>
      <c r="F31" s="33">
        <f>F32</f>
        <v>0</v>
      </c>
      <c r="G31" s="33">
        <f>G32</f>
        <v>0</v>
      </c>
      <c r="H31" s="33">
        <f>H32</f>
        <v>0</v>
      </c>
    </row>
    <row r="32" spans="1:8" ht="18.75" x14ac:dyDescent="0.25">
      <c r="A32" s="7">
        <v>99000000000</v>
      </c>
      <c r="B32" s="7"/>
      <c r="C32" s="18" t="s">
        <v>163</v>
      </c>
      <c r="D32" s="31">
        <v>2000000</v>
      </c>
      <c r="E32" s="31">
        <v>2230240</v>
      </c>
      <c r="F32" s="18"/>
      <c r="G32" s="18"/>
      <c r="H32" s="18"/>
    </row>
    <row r="33" spans="1:8" ht="18.75" x14ac:dyDescent="0.25">
      <c r="A33" s="7" t="s">
        <v>5</v>
      </c>
      <c r="B33" s="7" t="s">
        <v>5</v>
      </c>
      <c r="C33" s="36" t="s">
        <v>106</v>
      </c>
      <c r="D33" s="38" t="e">
        <f>D34+D35</f>
        <v>#VALUE!</v>
      </c>
      <c r="E33" s="38">
        <f>E34+E35</f>
        <v>7038336</v>
      </c>
      <c r="F33" s="38">
        <f>F34+F35</f>
        <v>9825000</v>
      </c>
      <c r="G33" s="38">
        <f>G34+G35</f>
        <v>11550200</v>
      </c>
      <c r="H33" s="38">
        <f>H34+H35</f>
        <v>13589000</v>
      </c>
    </row>
    <row r="34" spans="1:8" ht="18.75" x14ac:dyDescent="0.25">
      <c r="A34" s="7" t="s">
        <v>5</v>
      </c>
      <c r="B34" s="7" t="s">
        <v>5</v>
      </c>
      <c r="C34" s="18" t="s">
        <v>6</v>
      </c>
      <c r="D34" s="37" t="e">
        <f>D11+D13+D15+D17+D20+D22+D2</f>
        <v>#VALUE!</v>
      </c>
      <c r="E34" s="37">
        <f>E11+E13+E15+E17+E20+E22+E2</f>
        <v>2608096</v>
      </c>
      <c r="F34" s="37">
        <f>F11+F13+F15+F17+F20+F22+F2</f>
        <v>9825000</v>
      </c>
      <c r="G34" s="37">
        <f>G11+G13+G15+G17+G20+G22+G2</f>
        <v>11550200</v>
      </c>
      <c r="H34" s="37">
        <f>H11+H13+H15+H17+H20+H22+H2</f>
        <v>13589000</v>
      </c>
    </row>
    <row r="35" spans="1:8" ht="18.75" x14ac:dyDescent="0.25">
      <c r="A35" s="7" t="s">
        <v>5</v>
      </c>
      <c r="B35" s="7" t="s">
        <v>5</v>
      </c>
      <c r="C35" s="18" t="s">
        <v>7</v>
      </c>
      <c r="D35" s="37">
        <f>D25+D27+D29+D31</f>
        <v>3800000</v>
      </c>
      <c r="E35" s="37">
        <f>E25+E27+E29+E31</f>
        <v>4430240</v>
      </c>
      <c r="F35" s="37">
        <f>F25+F27+F29+F31</f>
        <v>0</v>
      </c>
      <c r="G35" s="37">
        <f>G25+G27+G29+G31</f>
        <v>0</v>
      </c>
      <c r="H35" s="37">
        <f>H25+H27+H29+H31</f>
        <v>0</v>
      </c>
    </row>
    <row r="36" spans="1:8" ht="18.75" x14ac:dyDescent="0.3">
      <c r="A36" s="4"/>
      <c r="B36" s="24"/>
      <c r="C36" s="24"/>
      <c r="D36" s="24"/>
      <c r="E36" s="24"/>
      <c r="F36" s="24"/>
      <c r="G36" s="24"/>
      <c r="H36" s="24"/>
    </row>
    <row r="37" spans="1:8" ht="18.75" x14ac:dyDescent="0.25">
      <c r="A37" s="4"/>
    </row>
    <row r="38" spans="1:8" ht="18.75" x14ac:dyDescent="0.25">
      <c r="A38" s="4"/>
    </row>
    <row r="39" spans="1:8" ht="18.75" x14ac:dyDescent="0.25">
      <c r="A39" s="4"/>
    </row>
    <row r="40" spans="1:8" x14ac:dyDescent="0.25">
      <c r="A40" s="116"/>
      <c r="B40" s="116"/>
      <c r="C40" s="116"/>
      <c r="D40" s="116"/>
      <c r="E40" s="116"/>
      <c r="F40" s="116"/>
      <c r="G40" s="116"/>
      <c r="H40" s="116"/>
    </row>
  </sheetData>
  <mergeCells count="14">
    <mergeCell ref="A6:H6"/>
    <mergeCell ref="A3:H3"/>
    <mergeCell ref="G1:H1"/>
    <mergeCell ref="A40:H40"/>
    <mergeCell ref="D7:D8"/>
    <mergeCell ref="E7:E8"/>
    <mergeCell ref="F7:F8"/>
    <mergeCell ref="G7:G8"/>
    <mergeCell ref="H7:H8"/>
    <mergeCell ref="A7:A8"/>
    <mergeCell ref="B7:B8"/>
    <mergeCell ref="A10:H10"/>
    <mergeCell ref="A24:H24"/>
    <mergeCell ref="C7:C8"/>
  </mergeCells>
  <phoneticPr fontId="13" type="noConversion"/>
  <pageMargins left="0.7" right="0.7" top="0.75" bottom="0.75" header="0.3" footer="0.3"/>
  <pageSetup paperSize="9" scale="7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BreakPreview" topLeftCell="A49" zoomScale="80" zoomScaleNormal="100" workbookViewId="0">
      <selection activeCell="A66" sqref="A66"/>
    </sheetView>
  </sheetViews>
  <sheetFormatPr defaultRowHeight="16.5" x14ac:dyDescent="0.25"/>
  <cols>
    <col min="1" max="1" width="11.33203125" customWidth="1"/>
    <col min="2" max="2" width="45.5546875" customWidth="1"/>
    <col min="3" max="3" width="15.21875" customWidth="1"/>
    <col min="4" max="7" width="15.109375" customWidth="1"/>
  </cols>
  <sheetData>
    <row r="1" spans="1:7" ht="18.75" x14ac:dyDescent="0.3">
      <c r="A1" s="2"/>
      <c r="F1" s="119" t="s">
        <v>265</v>
      </c>
      <c r="G1" s="120"/>
    </row>
    <row r="2" spans="1:7" ht="18" hidden="1" customHeight="1" x14ac:dyDescent="0.25">
      <c r="A2" s="2"/>
      <c r="F2" s="14"/>
      <c r="G2" s="15"/>
    </row>
    <row r="3" spans="1:7" ht="18.75" x14ac:dyDescent="0.25">
      <c r="A3" s="110" t="s">
        <v>17</v>
      </c>
      <c r="B3" s="110"/>
      <c r="C3" s="110"/>
      <c r="D3" s="110"/>
      <c r="E3" s="110"/>
      <c r="F3" s="110"/>
      <c r="G3" s="110"/>
    </row>
    <row r="4" spans="1:7" ht="18.75" x14ac:dyDescent="0.3">
      <c r="A4" s="26" t="s">
        <v>141</v>
      </c>
      <c r="B4" s="59"/>
      <c r="C4" s="59"/>
      <c r="D4" s="59"/>
      <c r="E4" s="59"/>
      <c r="F4" s="59"/>
      <c r="G4" s="59"/>
    </row>
    <row r="5" spans="1:7" ht="18.75" x14ac:dyDescent="0.3">
      <c r="A5" s="60" t="s">
        <v>0</v>
      </c>
      <c r="B5" s="59"/>
      <c r="C5" s="59"/>
      <c r="D5" s="59"/>
      <c r="E5" s="59"/>
      <c r="F5" s="59"/>
      <c r="G5" s="59"/>
    </row>
    <row r="6" spans="1:7" ht="18.75" x14ac:dyDescent="0.25">
      <c r="A6" s="118" t="s">
        <v>1</v>
      </c>
      <c r="B6" s="118"/>
      <c r="C6" s="118"/>
      <c r="D6" s="118"/>
      <c r="E6" s="118"/>
      <c r="F6" s="118"/>
      <c r="G6" s="118"/>
    </row>
    <row r="7" spans="1:7" x14ac:dyDescent="0.25">
      <c r="A7" s="108" t="s">
        <v>18</v>
      </c>
      <c r="B7" s="108" t="s">
        <v>19</v>
      </c>
      <c r="C7" s="108" t="s">
        <v>116</v>
      </c>
      <c r="D7" s="108" t="s">
        <v>117</v>
      </c>
      <c r="E7" s="108" t="s">
        <v>118</v>
      </c>
      <c r="F7" s="108" t="s">
        <v>119</v>
      </c>
      <c r="G7" s="108" t="s">
        <v>120</v>
      </c>
    </row>
    <row r="8" spans="1:7" x14ac:dyDescent="0.25">
      <c r="A8" s="108"/>
      <c r="B8" s="108"/>
      <c r="C8" s="108"/>
      <c r="D8" s="108"/>
      <c r="E8" s="108"/>
      <c r="F8" s="108"/>
      <c r="G8" s="108"/>
    </row>
    <row r="9" spans="1:7" ht="18.75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</row>
    <row r="10" spans="1:7" ht="18.75" x14ac:dyDescent="0.25">
      <c r="A10" s="108" t="s">
        <v>20</v>
      </c>
      <c r="B10" s="108"/>
      <c r="C10" s="108"/>
      <c r="D10" s="108"/>
      <c r="E10" s="108"/>
      <c r="F10" s="108"/>
      <c r="G10" s="108"/>
    </row>
    <row r="11" spans="1:7" s="23" customFormat="1" ht="18.75" x14ac:dyDescent="0.25">
      <c r="A11" s="12">
        <v>10000000</v>
      </c>
      <c r="B11" s="58" t="s">
        <v>21</v>
      </c>
      <c r="C11" s="29">
        <f>C12+C24</f>
        <v>322509203.37</v>
      </c>
      <c r="D11" s="29">
        <f>D12+D24</f>
        <v>360446000</v>
      </c>
      <c r="E11" s="29">
        <f>E12+E24</f>
        <v>393560000</v>
      </c>
      <c r="F11" s="29">
        <f>F12+F24</f>
        <v>434739000</v>
      </c>
      <c r="G11" s="29">
        <f>G12+G24</f>
        <v>479042000</v>
      </c>
    </row>
    <row r="12" spans="1:7" s="23" customFormat="1" ht="21" customHeight="1" x14ac:dyDescent="0.25">
      <c r="A12" s="12" t="s">
        <v>5</v>
      </c>
      <c r="B12" s="58" t="s">
        <v>6</v>
      </c>
      <c r="C12" s="29">
        <f>C13+C14+C15+C16+C17+C18+C19+C20+C21+C22+C23</f>
        <v>322457658.67000002</v>
      </c>
      <c r="D12" s="29">
        <f>D13+D14+D15+D16+D17+D18+D19+D20+D21+D22+D23</f>
        <v>360391000</v>
      </c>
      <c r="E12" s="29">
        <f>E13+E14+E15+E16+E17+E18+E19+E20+E21+E22+E23</f>
        <v>393502000</v>
      </c>
      <c r="F12" s="29">
        <f>F13+F14+F15+F16+F17+F18+F19+F20+F21+F22+F23</f>
        <v>434678000</v>
      </c>
      <c r="G12" s="29">
        <f>G13+G14+G15+G16+G17+G18+G19+G20+G21+G22+G23</f>
        <v>478979000</v>
      </c>
    </row>
    <row r="13" spans="1:7" s="23" customFormat="1" ht="21" customHeight="1" x14ac:dyDescent="0.3">
      <c r="A13" s="61">
        <v>11010000</v>
      </c>
      <c r="B13" s="8" t="s">
        <v>236</v>
      </c>
      <c r="C13" s="27">
        <v>241640809.44999999</v>
      </c>
      <c r="D13" s="27">
        <v>262930000</v>
      </c>
      <c r="E13" s="27">
        <v>282500000</v>
      </c>
      <c r="F13" s="27">
        <v>312200000</v>
      </c>
      <c r="G13" s="27">
        <v>344900000</v>
      </c>
    </row>
    <row r="14" spans="1:7" s="23" customFormat="1" ht="40.5" customHeight="1" x14ac:dyDescent="0.3">
      <c r="A14" s="62" t="s">
        <v>235</v>
      </c>
      <c r="B14" s="8" t="s">
        <v>237</v>
      </c>
      <c r="C14" s="27">
        <v>414627</v>
      </c>
      <c r="D14" s="27">
        <v>2203000</v>
      </c>
      <c r="E14" s="27">
        <v>1000000</v>
      </c>
      <c r="F14" s="27">
        <v>1100000</v>
      </c>
      <c r="G14" s="27">
        <v>1300000</v>
      </c>
    </row>
    <row r="15" spans="1:7" s="23" customFormat="1" ht="36" customHeight="1" x14ac:dyDescent="0.3">
      <c r="A15" s="63">
        <v>13010000</v>
      </c>
      <c r="B15" s="8" t="s">
        <v>238</v>
      </c>
      <c r="C15" s="27">
        <v>282639.21000000002</v>
      </c>
      <c r="D15" s="27">
        <v>405000</v>
      </c>
      <c r="E15" s="27">
        <v>490000</v>
      </c>
      <c r="F15" s="27">
        <v>530000</v>
      </c>
      <c r="G15" s="27">
        <v>570000</v>
      </c>
    </row>
    <row r="16" spans="1:7" s="23" customFormat="1" ht="35.25" customHeight="1" x14ac:dyDescent="0.3">
      <c r="A16" s="64">
        <v>13030000</v>
      </c>
      <c r="B16" s="8" t="s">
        <v>239</v>
      </c>
      <c r="C16" s="27">
        <v>441.9</v>
      </c>
      <c r="D16" s="27">
        <v>1000</v>
      </c>
      <c r="E16" s="27">
        <v>2000</v>
      </c>
      <c r="F16" s="27">
        <v>3000</v>
      </c>
      <c r="G16" s="27">
        <v>4000</v>
      </c>
    </row>
    <row r="17" spans="1:7" s="23" customFormat="1" ht="33.75" customHeight="1" x14ac:dyDescent="0.3">
      <c r="A17" s="64">
        <v>14020000</v>
      </c>
      <c r="B17" s="8" t="s">
        <v>240</v>
      </c>
      <c r="C17" s="27">
        <v>2186935.21</v>
      </c>
      <c r="D17" s="27">
        <v>3100000</v>
      </c>
      <c r="E17" s="27">
        <v>3300000</v>
      </c>
      <c r="F17" s="27">
        <v>3600000</v>
      </c>
      <c r="G17" s="27">
        <v>4000000</v>
      </c>
    </row>
    <row r="18" spans="1:7" s="23" customFormat="1" ht="50.25" customHeight="1" x14ac:dyDescent="0.3">
      <c r="A18" s="64">
        <v>14030000</v>
      </c>
      <c r="B18" s="8" t="s">
        <v>241</v>
      </c>
      <c r="C18" s="27">
        <v>7645719.7300000004</v>
      </c>
      <c r="D18" s="27">
        <v>9400000</v>
      </c>
      <c r="E18" s="27">
        <v>11500000</v>
      </c>
      <c r="F18" s="27">
        <v>12700000</v>
      </c>
      <c r="G18" s="27">
        <v>14000000</v>
      </c>
    </row>
    <row r="19" spans="1:7" s="23" customFormat="1" ht="55.5" customHeight="1" x14ac:dyDescent="0.25">
      <c r="A19" s="66">
        <v>14040000</v>
      </c>
      <c r="B19" s="8" t="s">
        <v>242</v>
      </c>
      <c r="C19" s="27">
        <v>6551852.7199999997</v>
      </c>
      <c r="D19" s="27">
        <v>8113000</v>
      </c>
      <c r="E19" s="27">
        <v>10200000</v>
      </c>
      <c r="F19" s="27">
        <v>11300000</v>
      </c>
      <c r="G19" s="27">
        <v>12400000</v>
      </c>
    </row>
    <row r="20" spans="1:7" s="23" customFormat="1" ht="28.5" customHeight="1" x14ac:dyDescent="0.3">
      <c r="A20" s="64">
        <v>18010000</v>
      </c>
      <c r="B20" s="8" t="s">
        <v>243</v>
      </c>
      <c r="C20" s="27">
        <v>20319812.629999999</v>
      </c>
      <c r="D20" s="27">
        <v>24885000</v>
      </c>
      <c r="E20" s="27">
        <v>28525000</v>
      </c>
      <c r="F20" s="27">
        <v>31525000</v>
      </c>
      <c r="G20" s="27">
        <v>33725000</v>
      </c>
    </row>
    <row r="21" spans="1:7" s="23" customFormat="1" ht="37.5" customHeight="1" x14ac:dyDescent="0.25">
      <c r="A21" s="66">
        <v>18020000</v>
      </c>
      <c r="B21" s="8" t="s">
        <v>244</v>
      </c>
      <c r="C21" s="27">
        <v>193173.06</v>
      </c>
      <c r="D21" s="27">
        <v>248000</v>
      </c>
      <c r="E21" s="27">
        <v>285000</v>
      </c>
      <c r="F21" s="27">
        <v>310000</v>
      </c>
      <c r="G21" s="27">
        <v>350000</v>
      </c>
    </row>
    <row r="22" spans="1:7" s="23" customFormat="1" ht="21" customHeight="1" x14ac:dyDescent="0.25">
      <c r="A22" s="65">
        <v>18030000</v>
      </c>
      <c r="B22" s="8" t="s">
        <v>245</v>
      </c>
      <c r="C22" s="27">
        <v>61780.31</v>
      </c>
      <c r="D22" s="27">
        <v>66000</v>
      </c>
      <c r="E22" s="27">
        <v>100000</v>
      </c>
      <c r="F22" s="27">
        <v>110000</v>
      </c>
      <c r="G22" s="27">
        <v>130000</v>
      </c>
    </row>
    <row r="23" spans="1:7" s="23" customFormat="1" ht="21" customHeight="1" x14ac:dyDescent="0.3">
      <c r="A23" s="63">
        <v>18050000</v>
      </c>
      <c r="B23" s="8" t="s">
        <v>246</v>
      </c>
      <c r="C23" s="27">
        <v>43159867.450000003</v>
      </c>
      <c r="D23" s="27">
        <v>49040000</v>
      </c>
      <c r="E23" s="27">
        <v>55600000</v>
      </c>
      <c r="F23" s="27">
        <v>61300000</v>
      </c>
      <c r="G23" s="27">
        <v>67600000</v>
      </c>
    </row>
    <row r="24" spans="1:7" s="68" customFormat="1" ht="18.75" x14ac:dyDescent="0.3">
      <c r="A24" s="67" t="s">
        <v>247</v>
      </c>
      <c r="B24" s="58" t="s">
        <v>7</v>
      </c>
      <c r="C24" s="29">
        <f>C25</f>
        <v>51544.7</v>
      </c>
      <c r="D24" s="29">
        <f>D25</f>
        <v>55000</v>
      </c>
      <c r="E24" s="29">
        <f>E25</f>
        <v>58000</v>
      </c>
      <c r="F24" s="29">
        <f>F25</f>
        <v>61000</v>
      </c>
      <c r="G24" s="29">
        <f>G25</f>
        <v>63000</v>
      </c>
    </row>
    <row r="25" spans="1:7" ht="21.6" customHeight="1" x14ac:dyDescent="0.25">
      <c r="A25" s="65">
        <v>19010000</v>
      </c>
      <c r="B25" s="8" t="s">
        <v>248</v>
      </c>
      <c r="C25" s="27">
        <v>51544.7</v>
      </c>
      <c r="D25" s="27">
        <v>55000</v>
      </c>
      <c r="E25" s="27">
        <v>58000</v>
      </c>
      <c r="F25" s="27">
        <v>61000</v>
      </c>
      <c r="G25" s="27">
        <v>63000</v>
      </c>
    </row>
    <row r="26" spans="1:7" s="68" customFormat="1" ht="22.9" customHeight="1" x14ac:dyDescent="0.25">
      <c r="A26" s="69">
        <v>20000000</v>
      </c>
      <c r="B26" s="58" t="s">
        <v>128</v>
      </c>
      <c r="C26" s="29">
        <f>C27+C35</f>
        <v>15473704.01</v>
      </c>
      <c r="D26" s="29">
        <f>D27+D35</f>
        <v>12409000</v>
      </c>
      <c r="E26" s="29">
        <f>E27+E35</f>
        <v>14053000</v>
      </c>
      <c r="F26" s="29">
        <f>F27+F35</f>
        <v>15487000</v>
      </c>
      <c r="G26" s="29">
        <f>G27+G35</f>
        <v>16531000</v>
      </c>
    </row>
    <row r="27" spans="1:7" s="70" customFormat="1" ht="22.15" customHeight="1" x14ac:dyDescent="0.3">
      <c r="A27" s="71" t="s">
        <v>247</v>
      </c>
      <c r="B27" s="58" t="s">
        <v>6</v>
      </c>
      <c r="C27" s="29">
        <f>C28+C29+C30+C31+C32+C33+C34</f>
        <v>8192903.7999999998</v>
      </c>
      <c r="D27" s="29">
        <f>D28+D29+D30+D31+D32+D33+D34</f>
        <v>5909000</v>
      </c>
      <c r="E27" s="29">
        <f>E28+E29+E30+E31+E32+E33+E34</f>
        <v>7198000</v>
      </c>
      <c r="F27" s="29">
        <f>F28+F29+F30+F31+F32+F33+F34</f>
        <v>8022000</v>
      </c>
      <c r="G27" s="29">
        <f>G28+G29+G30+G31+G32+G33+G34</f>
        <v>8921000</v>
      </c>
    </row>
    <row r="28" spans="1:7" ht="73.5" customHeight="1" x14ac:dyDescent="0.25">
      <c r="A28" s="66">
        <v>21010000</v>
      </c>
      <c r="B28" s="8" t="s">
        <v>249</v>
      </c>
      <c r="C28" s="27">
        <v>90966</v>
      </c>
      <c r="D28" s="27">
        <v>103000</v>
      </c>
      <c r="E28" s="27">
        <v>100000</v>
      </c>
      <c r="F28" s="27">
        <v>110000</v>
      </c>
      <c r="G28" s="27">
        <v>120000</v>
      </c>
    </row>
    <row r="29" spans="1:7" ht="42" customHeight="1" x14ac:dyDescent="0.25">
      <c r="A29" s="66">
        <v>21050000</v>
      </c>
      <c r="B29" s="8" t="s">
        <v>250</v>
      </c>
      <c r="C29" s="27">
        <v>3593734.15</v>
      </c>
      <c r="D29" s="27">
        <v>1200000</v>
      </c>
      <c r="E29" s="27">
        <v>1000000</v>
      </c>
      <c r="F29" s="27">
        <v>1200000</v>
      </c>
      <c r="G29" s="27">
        <v>1400000</v>
      </c>
    </row>
    <row r="30" spans="1:7" ht="23.25" customHeight="1" x14ac:dyDescent="0.25">
      <c r="A30" s="66">
        <v>21080000</v>
      </c>
      <c r="B30" s="8" t="s">
        <v>253</v>
      </c>
      <c r="C30" s="27">
        <v>157645.29999999999</v>
      </c>
      <c r="D30" s="27">
        <v>40000</v>
      </c>
      <c r="E30" s="27">
        <v>50000</v>
      </c>
      <c r="F30" s="27">
        <v>60000</v>
      </c>
      <c r="G30" s="27">
        <v>70000</v>
      </c>
    </row>
    <row r="31" spans="1:7" ht="23.25" customHeight="1" x14ac:dyDescent="0.25">
      <c r="A31" s="66">
        <v>22010000</v>
      </c>
      <c r="B31" s="8" t="s">
        <v>252</v>
      </c>
      <c r="C31" s="27">
        <v>3476599.03</v>
      </c>
      <c r="D31" s="27">
        <v>3667000</v>
      </c>
      <c r="E31" s="27">
        <v>4880000</v>
      </c>
      <c r="F31" s="27">
        <v>5390000</v>
      </c>
      <c r="G31" s="27">
        <v>5950000</v>
      </c>
    </row>
    <row r="32" spans="1:7" ht="58.5" customHeight="1" x14ac:dyDescent="0.25">
      <c r="A32" s="66">
        <v>22080000</v>
      </c>
      <c r="B32" s="8" t="s">
        <v>254</v>
      </c>
      <c r="C32" s="27">
        <v>364702.4</v>
      </c>
      <c r="D32" s="27">
        <v>384000</v>
      </c>
      <c r="E32" s="27">
        <v>448000</v>
      </c>
      <c r="F32" s="27">
        <v>462000</v>
      </c>
      <c r="G32" s="27">
        <v>480000</v>
      </c>
    </row>
    <row r="33" spans="1:7" ht="26.25" customHeight="1" x14ac:dyDescent="0.25">
      <c r="A33" s="66">
        <v>22090000</v>
      </c>
      <c r="B33" s="8" t="s">
        <v>255</v>
      </c>
      <c r="C33" s="27">
        <v>97588.36</v>
      </c>
      <c r="D33" s="27">
        <v>105000</v>
      </c>
      <c r="E33" s="27">
        <v>170000</v>
      </c>
      <c r="F33" s="27">
        <v>190000</v>
      </c>
      <c r="G33" s="27">
        <v>221000</v>
      </c>
    </row>
    <row r="34" spans="1:7" ht="27" customHeight="1" x14ac:dyDescent="0.25">
      <c r="A34" s="66">
        <v>24060000</v>
      </c>
      <c r="B34" s="8" t="s">
        <v>251</v>
      </c>
      <c r="C34" s="27">
        <v>411668.56</v>
      </c>
      <c r="D34" s="27">
        <v>410000</v>
      </c>
      <c r="E34" s="27">
        <v>550000</v>
      </c>
      <c r="F34" s="27">
        <v>610000</v>
      </c>
      <c r="G34" s="27">
        <v>680000</v>
      </c>
    </row>
    <row r="35" spans="1:7" s="68" customFormat="1" ht="24.6" customHeight="1" x14ac:dyDescent="0.25">
      <c r="A35" s="72" t="s">
        <v>247</v>
      </c>
      <c r="B35" s="58" t="s">
        <v>7</v>
      </c>
      <c r="C35" s="29">
        <f>C38+C39+C36+C37</f>
        <v>7280800.21</v>
      </c>
      <c r="D35" s="29">
        <f>D38+D39+D36+D37</f>
        <v>6500000</v>
      </c>
      <c r="E35" s="29">
        <f>E38+E39+E36+E37</f>
        <v>6855000</v>
      </c>
      <c r="F35" s="29">
        <f>F38+F39+F36+F37</f>
        <v>7465000</v>
      </c>
      <c r="G35" s="29">
        <f>G38+G39+G36+G37</f>
        <v>7610000</v>
      </c>
    </row>
    <row r="36" spans="1:7" s="68" customFormat="1" ht="58.5" customHeight="1" x14ac:dyDescent="0.25">
      <c r="A36" s="66">
        <v>21110000</v>
      </c>
      <c r="B36" s="8" t="s">
        <v>261</v>
      </c>
      <c r="C36" s="27">
        <v>6068.25</v>
      </c>
      <c r="D36" s="27">
        <v>0</v>
      </c>
      <c r="E36" s="27">
        <v>0</v>
      </c>
      <c r="F36" s="27">
        <v>0</v>
      </c>
      <c r="G36" s="27">
        <v>0</v>
      </c>
    </row>
    <row r="37" spans="1:7" s="68" customFormat="1" ht="77.25" customHeight="1" x14ac:dyDescent="0.25">
      <c r="A37" s="66">
        <v>24062100</v>
      </c>
      <c r="B37" s="8" t="s">
        <v>262</v>
      </c>
      <c r="C37" s="27">
        <v>1325</v>
      </c>
      <c r="D37" s="27">
        <v>0</v>
      </c>
      <c r="E37" s="27">
        <v>0</v>
      </c>
      <c r="F37" s="27">
        <v>0</v>
      </c>
      <c r="G37" s="27">
        <v>0</v>
      </c>
    </row>
    <row r="38" spans="1:7" ht="36" customHeight="1" x14ac:dyDescent="0.25">
      <c r="A38" s="66">
        <v>24170000</v>
      </c>
      <c r="B38" s="8" t="s">
        <v>258</v>
      </c>
      <c r="C38" s="27">
        <v>271057.65999999997</v>
      </c>
      <c r="D38" s="27">
        <v>0</v>
      </c>
      <c r="E38" s="27">
        <v>0</v>
      </c>
      <c r="F38" s="27">
        <v>0</v>
      </c>
      <c r="G38" s="27">
        <v>0</v>
      </c>
    </row>
    <row r="39" spans="1:7" ht="36" customHeight="1" x14ac:dyDescent="0.25">
      <c r="A39" s="77">
        <v>25000000</v>
      </c>
      <c r="B39" s="8" t="s">
        <v>259</v>
      </c>
      <c r="C39" s="27">
        <v>7002349.2999999998</v>
      </c>
      <c r="D39" s="27">
        <v>6500000</v>
      </c>
      <c r="E39" s="27">
        <v>6855000</v>
      </c>
      <c r="F39" s="27">
        <v>7465000</v>
      </c>
      <c r="G39" s="27">
        <v>7610000</v>
      </c>
    </row>
    <row r="40" spans="1:7" s="23" customFormat="1" ht="35.25" customHeight="1" x14ac:dyDescent="0.25">
      <c r="A40" s="69">
        <v>30000000</v>
      </c>
      <c r="B40" s="73" t="s">
        <v>121</v>
      </c>
      <c r="C40" s="29">
        <f>C41+C43</f>
        <v>1629422.98</v>
      </c>
      <c r="D40" s="29">
        <f>D41+D43</f>
        <v>6000000</v>
      </c>
      <c r="E40" s="29">
        <f>E41+E43</f>
        <v>4000000</v>
      </c>
      <c r="F40" s="29">
        <f>F41+F43</f>
        <v>3000000</v>
      </c>
      <c r="G40" s="29">
        <f>G41+G43</f>
        <v>3000000</v>
      </c>
    </row>
    <row r="41" spans="1:7" s="23" customFormat="1" ht="30.75" customHeight="1" x14ac:dyDescent="0.25">
      <c r="A41" s="69" t="s">
        <v>5</v>
      </c>
      <c r="B41" s="58" t="s">
        <v>6</v>
      </c>
      <c r="C41" s="29">
        <f>C42</f>
        <v>1762.5</v>
      </c>
      <c r="D41" s="29">
        <f>D42</f>
        <v>0</v>
      </c>
      <c r="E41" s="29">
        <f>E42</f>
        <v>0</v>
      </c>
      <c r="F41" s="29">
        <f>F42</f>
        <v>0</v>
      </c>
      <c r="G41" s="29">
        <f>G42</f>
        <v>0</v>
      </c>
    </row>
    <row r="42" spans="1:7" s="23" customFormat="1" ht="111.75" customHeight="1" x14ac:dyDescent="0.25">
      <c r="A42" s="7">
        <v>31000000</v>
      </c>
      <c r="B42" s="8" t="s">
        <v>260</v>
      </c>
      <c r="C42" s="27">
        <v>1762.5</v>
      </c>
      <c r="D42" s="27">
        <v>0</v>
      </c>
      <c r="E42" s="27">
        <v>0</v>
      </c>
      <c r="F42" s="27">
        <v>0</v>
      </c>
      <c r="G42" s="27">
        <v>0</v>
      </c>
    </row>
    <row r="43" spans="1:7" s="23" customFormat="1" ht="23.25" customHeight="1" x14ac:dyDescent="0.25">
      <c r="A43" s="69" t="s">
        <v>5</v>
      </c>
      <c r="B43" s="58" t="s">
        <v>7</v>
      </c>
      <c r="C43" s="29">
        <f>C44+C45</f>
        <v>1627660.48</v>
      </c>
      <c r="D43" s="29">
        <f>D44+D45</f>
        <v>6000000</v>
      </c>
      <c r="E43" s="29">
        <f>E44+E45</f>
        <v>4000000</v>
      </c>
      <c r="F43" s="29">
        <f>F44+F45</f>
        <v>3000000</v>
      </c>
      <c r="G43" s="29">
        <f>G44+G45</f>
        <v>3000000</v>
      </c>
    </row>
    <row r="44" spans="1:7" s="23" customFormat="1" ht="59.25" customHeight="1" x14ac:dyDescent="0.25">
      <c r="A44" s="7">
        <v>31030000</v>
      </c>
      <c r="B44" s="8" t="s">
        <v>256</v>
      </c>
      <c r="C44" s="27">
        <v>0</v>
      </c>
      <c r="D44" s="27">
        <v>4000000</v>
      </c>
      <c r="E44" s="27">
        <v>0</v>
      </c>
      <c r="F44" s="27">
        <v>0</v>
      </c>
      <c r="G44" s="27">
        <v>0</v>
      </c>
    </row>
    <row r="45" spans="1:7" s="23" customFormat="1" ht="74.25" customHeight="1" x14ac:dyDescent="0.25">
      <c r="A45" s="7">
        <v>33010000</v>
      </c>
      <c r="B45" s="8" t="s">
        <v>257</v>
      </c>
      <c r="C45" s="27">
        <v>1627660.48</v>
      </c>
      <c r="D45" s="27">
        <v>2000000</v>
      </c>
      <c r="E45" s="27">
        <v>4000000</v>
      </c>
      <c r="F45" s="27">
        <v>3000000</v>
      </c>
      <c r="G45" s="27">
        <v>3000000</v>
      </c>
    </row>
    <row r="46" spans="1:7" s="23" customFormat="1" ht="18.75" x14ac:dyDescent="0.25">
      <c r="A46" s="69">
        <v>50000000</v>
      </c>
      <c r="B46" s="58" t="s">
        <v>122</v>
      </c>
      <c r="C46" s="29"/>
      <c r="D46" s="29"/>
      <c r="E46" s="29"/>
      <c r="F46" s="29"/>
      <c r="G46" s="29"/>
    </row>
    <row r="47" spans="1:7" s="23" customFormat="1" ht="18.75" x14ac:dyDescent="0.25">
      <c r="A47" s="69" t="s">
        <v>5</v>
      </c>
      <c r="B47" s="58" t="s">
        <v>7</v>
      </c>
      <c r="C47" s="29"/>
      <c r="D47" s="29"/>
      <c r="E47" s="29"/>
      <c r="F47" s="29"/>
      <c r="G47" s="29"/>
    </row>
    <row r="48" spans="1:7" s="23" customFormat="1" ht="21" customHeight="1" x14ac:dyDescent="0.25">
      <c r="A48" s="7"/>
      <c r="B48" s="8"/>
      <c r="C48" s="29"/>
      <c r="D48" s="29"/>
      <c r="E48" s="29"/>
      <c r="F48" s="29"/>
      <c r="G48" s="29"/>
    </row>
    <row r="49" spans="1:7" s="23" customFormat="1" ht="18.75" x14ac:dyDescent="0.25">
      <c r="A49" s="69" t="s">
        <v>5</v>
      </c>
      <c r="B49" s="58" t="s">
        <v>10</v>
      </c>
      <c r="C49" s="29">
        <f t="shared" ref="C49:G50" si="0">C11+C26+C40</f>
        <v>339612330.36000001</v>
      </c>
      <c r="D49" s="29">
        <f t="shared" si="0"/>
        <v>378855000</v>
      </c>
      <c r="E49" s="29">
        <f t="shared" si="0"/>
        <v>411613000</v>
      </c>
      <c r="F49" s="29">
        <f t="shared" si="0"/>
        <v>453226000</v>
      </c>
      <c r="G49" s="29">
        <f t="shared" si="0"/>
        <v>498573000</v>
      </c>
    </row>
    <row r="50" spans="1:7" s="23" customFormat="1" ht="18.75" x14ac:dyDescent="0.25">
      <c r="A50" s="12" t="s">
        <v>5</v>
      </c>
      <c r="B50" s="58" t="s">
        <v>6</v>
      </c>
      <c r="C50" s="29">
        <f t="shared" si="0"/>
        <v>330652324.97000003</v>
      </c>
      <c r="D50" s="29">
        <f t="shared" si="0"/>
        <v>366300000</v>
      </c>
      <c r="E50" s="29">
        <f t="shared" si="0"/>
        <v>400700000</v>
      </c>
      <c r="F50" s="29">
        <f t="shared" si="0"/>
        <v>442700000</v>
      </c>
      <c r="G50" s="29">
        <f t="shared" si="0"/>
        <v>487900000</v>
      </c>
    </row>
    <row r="51" spans="1:7" s="23" customFormat="1" ht="18.75" x14ac:dyDescent="0.25">
      <c r="A51" s="69" t="s">
        <v>5</v>
      </c>
      <c r="B51" s="58" t="s">
        <v>7</v>
      </c>
      <c r="C51" s="29">
        <f>C24+C35+C43</f>
        <v>8960005.3900000006</v>
      </c>
      <c r="D51" s="29">
        <f>D24+D35+D43</f>
        <v>12555000</v>
      </c>
      <c r="E51" s="29">
        <f>E24+E35+E43</f>
        <v>10913000</v>
      </c>
      <c r="F51" s="29">
        <f>F24+F35+F43</f>
        <v>10526000</v>
      </c>
      <c r="G51" s="29">
        <f>G24+G35+G43</f>
        <v>10673000</v>
      </c>
    </row>
    <row r="52" spans="1:7" ht="18.75" x14ac:dyDescent="0.25">
      <c r="A52" s="117" t="s">
        <v>22</v>
      </c>
      <c r="B52" s="117"/>
      <c r="C52" s="117"/>
      <c r="D52" s="117"/>
      <c r="E52" s="117"/>
      <c r="F52" s="117"/>
      <c r="G52" s="117"/>
    </row>
    <row r="53" spans="1:7" s="23" customFormat="1" ht="18.75" x14ac:dyDescent="0.25">
      <c r="A53" s="69">
        <v>41020000</v>
      </c>
      <c r="B53" s="58" t="s">
        <v>23</v>
      </c>
      <c r="C53" s="29">
        <f>C54+C55</f>
        <v>0</v>
      </c>
      <c r="D53" s="29">
        <f>D54+D55</f>
        <v>0</v>
      </c>
      <c r="E53" s="29">
        <f>E54+E55</f>
        <v>0</v>
      </c>
      <c r="F53" s="29">
        <f>F54+F55</f>
        <v>0</v>
      </c>
      <c r="G53" s="29">
        <f>G54+G55</f>
        <v>0</v>
      </c>
    </row>
    <row r="54" spans="1:7" ht="18.75" x14ac:dyDescent="0.25">
      <c r="A54" s="7" t="s">
        <v>5</v>
      </c>
      <c r="B54" s="8" t="s">
        <v>6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</row>
    <row r="55" spans="1:7" ht="18.75" x14ac:dyDescent="0.25">
      <c r="A55" s="11" t="s">
        <v>5</v>
      </c>
      <c r="B55" s="8" t="s">
        <v>7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</row>
    <row r="56" spans="1:7" s="23" customFormat="1" ht="36.75" customHeight="1" x14ac:dyDescent="0.25">
      <c r="A56" s="69">
        <v>41030000</v>
      </c>
      <c r="B56" s="58" t="s">
        <v>24</v>
      </c>
      <c r="C56" s="29">
        <f>C57+C58</f>
        <v>107292924</v>
      </c>
      <c r="D56" s="29">
        <f>D57+D58</f>
        <v>138404100</v>
      </c>
      <c r="E56" s="29">
        <f>E57+E58</f>
        <v>144372200</v>
      </c>
      <c r="F56" s="29">
        <f>F57+F58</f>
        <v>158122900</v>
      </c>
      <c r="G56" s="29">
        <f>G57+G58</f>
        <v>168913100</v>
      </c>
    </row>
    <row r="57" spans="1:7" ht="18.75" x14ac:dyDescent="0.25">
      <c r="A57" s="7" t="s">
        <v>5</v>
      </c>
      <c r="B57" s="8" t="s">
        <v>6</v>
      </c>
      <c r="C57" s="27">
        <v>107292924</v>
      </c>
      <c r="D57" s="27">
        <v>138404100</v>
      </c>
      <c r="E57" s="27">
        <v>144372200</v>
      </c>
      <c r="F57" s="27">
        <v>158122900</v>
      </c>
      <c r="G57" s="27">
        <v>168913100</v>
      </c>
    </row>
    <row r="58" spans="1:7" ht="18.75" x14ac:dyDescent="0.25">
      <c r="A58" s="11" t="s">
        <v>5</v>
      </c>
      <c r="B58" s="8" t="s">
        <v>7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</row>
    <row r="59" spans="1:7" s="68" customFormat="1" ht="18.75" x14ac:dyDescent="0.25">
      <c r="A59" s="69" t="s">
        <v>5</v>
      </c>
      <c r="B59" s="58" t="s">
        <v>13</v>
      </c>
      <c r="C59" s="29">
        <f t="shared" ref="C59:G61" si="1">C53+C56</f>
        <v>107292924</v>
      </c>
      <c r="D59" s="29">
        <f t="shared" si="1"/>
        <v>138404100</v>
      </c>
      <c r="E59" s="29">
        <f t="shared" si="1"/>
        <v>144372200</v>
      </c>
      <c r="F59" s="29">
        <f t="shared" si="1"/>
        <v>158122900</v>
      </c>
      <c r="G59" s="29">
        <f t="shared" si="1"/>
        <v>168913100</v>
      </c>
    </row>
    <row r="60" spans="1:7" s="68" customFormat="1" ht="18.75" x14ac:dyDescent="0.25">
      <c r="A60" s="69" t="s">
        <v>5</v>
      </c>
      <c r="B60" s="58" t="s">
        <v>6</v>
      </c>
      <c r="C60" s="29">
        <f t="shared" si="1"/>
        <v>107292924</v>
      </c>
      <c r="D60" s="29">
        <f t="shared" si="1"/>
        <v>138404100</v>
      </c>
      <c r="E60" s="29">
        <f t="shared" si="1"/>
        <v>144372200</v>
      </c>
      <c r="F60" s="29">
        <f t="shared" si="1"/>
        <v>158122900</v>
      </c>
      <c r="G60" s="29">
        <f t="shared" si="1"/>
        <v>168913100</v>
      </c>
    </row>
    <row r="61" spans="1:7" s="68" customFormat="1" ht="18.75" x14ac:dyDescent="0.25">
      <c r="A61" s="69" t="s">
        <v>5</v>
      </c>
      <c r="B61" s="58" t="s">
        <v>7</v>
      </c>
      <c r="C61" s="29">
        <f t="shared" si="1"/>
        <v>0</v>
      </c>
      <c r="D61" s="29">
        <f t="shared" si="1"/>
        <v>0</v>
      </c>
      <c r="E61" s="29">
        <f t="shared" si="1"/>
        <v>0</v>
      </c>
      <c r="F61" s="29">
        <f t="shared" si="1"/>
        <v>0</v>
      </c>
      <c r="G61" s="29">
        <f t="shared" si="1"/>
        <v>0</v>
      </c>
    </row>
    <row r="62" spans="1:7" ht="31.5" customHeight="1" x14ac:dyDescent="0.25">
      <c r="A62" s="117" t="s">
        <v>25</v>
      </c>
      <c r="B62" s="117"/>
      <c r="C62" s="117"/>
      <c r="D62" s="117"/>
      <c r="E62" s="117"/>
      <c r="F62" s="117"/>
      <c r="G62" s="117"/>
    </row>
    <row r="63" spans="1:7" s="23" customFormat="1" ht="27" customHeight="1" x14ac:dyDescent="0.25">
      <c r="A63" s="69">
        <v>41040000</v>
      </c>
      <c r="B63" s="58" t="s">
        <v>26</v>
      </c>
      <c r="C63" s="29">
        <f>C64+C65</f>
        <v>8323000</v>
      </c>
      <c r="D63" s="29">
        <f>D64+D65</f>
        <v>5717560</v>
      </c>
      <c r="E63" s="29">
        <f>E64+E65</f>
        <v>3304900</v>
      </c>
      <c r="F63" s="29">
        <f>F64+F65</f>
        <v>3320900</v>
      </c>
      <c r="G63" s="29">
        <f>G64+G65</f>
        <v>3317400</v>
      </c>
    </row>
    <row r="64" spans="1:7" ht="27" customHeight="1" x14ac:dyDescent="0.25">
      <c r="A64" s="7" t="s">
        <v>5</v>
      </c>
      <c r="B64" s="8" t="s">
        <v>6</v>
      </c>
      <c r="C64" s="27">
        <v>8323000</v>
      </c>
      <c r="D64" s="27">
        <v>5717560</v>
      </c>
      <c r="E64" s="27">
        <v>3304900</v>
      </c>
      <c r="F64" s="27">
        <v>3320900</v>
      </c>
      <c r="G64" s="27">
        <v>3317400</v>
      </c>
    </row>
    <row r="65" spans="1:7" ht="18.75" x14ac:dyDescent="0.25">
      <c r="A65" s="11" t="s">
        <v>5</v>
      </c>
      <c r="B65" s="8" t="s">
        <v>7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</row>
    <row r="66" spans="1:7" s="23" customFormat="1" ht="18.75" x14ac:dyDescent="0.25">
      <c r="A66" s="69">
        <v>41050000</v>
      </c>
      <c r="B66" s="58" t="s">
        <v>27</v>
      </c>
      <c r="C66" s="29">
        <f>C67+C68</f>
        <v>36579997.899999999</v>
      </c>
      <c r="D66" s="29">
        <f>D67+D68</f>
        <v>13028519</v>
      </c>
      <c r="E66" s="29">
        <f>E67+E68</f>
        <v>5934810</v>
      </c>
      <c r="F66" s="29">
        <f>F67+F68</f>
        <v>6659268</v>
      </c>
      <c r="G66" s="29">
        <f>G67+G68</f>
        <v>7173568</v>
      </c>
    </row>
    <row r="67" spans="1:7" ht="18.75" x14ac:dyDescent="0.25">
      <c r="A67" s="7" t="s">
        <v>5</v>
      </c>
      <c r="B67" s="8" t="s">
        <v>6</v>
      </c>
      <c r="C67" s="27">
        <v>33941597.899999999</v>
      </c>
      <c r="D67" s="27">
        <v>10920274</v>
      </c>
      <c r="E67" s="27">
        <v>5934810</v>
      </c>
      <c r="F67" s="27">
        <v>6659268</v>
      </c>
      <c r="G67" s="27">
        <v>7173568</v>
      </c>
    </row>
    <row r="68" spans="1:7" ht="18.75" x14ac:dyDescent="0.25">
      <c r="A68" s="11" t="s">
        <v>5</v>
      </c>
      <c r="B68" s="8" t="s">
        <v>7</v>
      </c>
      <c r="C68" s="27">
        <v>2638400</v>
      </c>
      <c r="D68" s="27">
        <v>2108245</v>
      </c>
      <c r="E68" s="27">
        <v>0</v>
      </c>
      <c r="F68" s="27">
        <v>0</v>
      </c>
      <c r="G68" s="27">
        <v>0</v>
      </c>
    </row>
    <row r="69" spans="1:7" s="23" customFormat="1" ht="18.75" x14ac:dyDescent="0.25">
      <c r="A69" s="69" t="s">
        <v>5</v>
      </c>
      <c r="B69" s="58" t="s">
        <v>28</v>
      </c>
      <c r="C69" s="29">
        <f t="shared" ref="C69:G71" si="2">C63+C66</f>
        <v>44902997.899999999</v>
      </c>
      <c r="D69" s="29">
        <f t="shared" si="2"/>
        <v>18746079</v>
      </c>
      <c r="E69" s="29">
        <f t="shared" si="2"/>
        <v>9239710</v>
      </c>
      <c r="F69" s="29">
        <f t="shared" si="2"/>
        <v>9980168</v>
      </c>
      <c r="G69" s="29">
        <f t="shared" si="2"/>
        <v>10490968</v>
      </c>
    </row>
    <row r="70" spans="1:7" s="68" customFormat="1" ht="18.75" x14ac:dyDescent="0.25">
      <c r="A70" s="12" t="s">
        <v>5</v>
      </c>
      <c r="B70" s="58" t="s">
        <v>6</v>
      </c>
      <c r="C70" s="29">
        <f t="shared" si="2"/>
        <v>42264597.899999999</v>
      </c>
      <c r="D70" s="29">
        <f t="shared" si="2"/>
        <v>16637834</v>
      </c>
      <c r="E70" s="29">
        <f t="shared" si="2"/>
        <v>9239710</v>
      </c>
      <c r="F70" s="29">
        <f t="shared" si="2"/>
        <v>9980168</v>
      </c>
      <c r="G70" s="29">
        <f t="shared" si="2"/>
        <v>10490968</v>
      </c>
    </row>
    <row r="71" spans="1:7" s="68" customFormat="1" ht="18.75" x14ac:dyDescent="0.25">
      <c r="A71" s="69" t="s">
        <v>5</v>
      </c>
      <c r="B71" s="58" t="s">
        <v>7</v>
      </c>
      <c r="C71" s="29">
        <f t="shared" si="2"/>
        <v>2638400</v>
      </c>
      <c r="D71" s="29">
        <f t="shared" si="2"/>
        <v>2108245</v>
      </c>
      <c r="E71" s="29">
        <f t="shared" si="2"/>
        <v>0</v>
      </c>
      <c r="F71" s="29">
        <f t="shared" si="2"/>
        <v>0</v>
      </c>
      <c r="G71" s="29">
        <f t="shared" si="2"/>
        <v>0</v>
      </c>
    </row>
    <row r="72" spans="1:7" s="74" customFormat="1" ht="28.5" customHeight="1" x14ac:dyDescent="0.25">
      <c r="A72" s="75" t="s">
        <v>5</v>
      </c>
      <c r="B72" s="76" t="s">
        <v>29</v>
      </c>
      <c r="C72" s="82">
        <f t="shared" ref="C72:G74" si="3">C49+C59+C69</f>
        <v>491808252.25999999</v>
      </c>
      <c r="D72" s="82">
        <f t="shared" si="3"/>
        <v>536005179</v>
      </c>
      <c r="E72" s="82">
        <f t="shared" si="3"/>
        <v>565224910</v>
      </c>
      <c r="F72" s="82">
        <f t="shared" si="3"/>
        <v>621329068</v>
      </c>
      <c r="G72" s="82">
        <f t="shared" si="3"/>
        <v>677977068</v>
      </c>
    </row>
    <row r="73" spans="1:7" s="74" customFormat="1" ht="27" customHeight="1" x14ac:dyDescent="0.25">
      <c r="A73" s="75" t="s">
        <v>5</v>
      </c>
      <c r="B73" s="76" t="s">
        <v>6</v>
      </c>
      <c r="C73" s="82">
        <f t="shared" si="3"/>
        <v>480209846.87</v>
      </c>
      <c r="D73" s="82">
        <f t="shared" si="3"/>
        <v>521341934</v>
      </c>
      <c r="E73" s="82">
        <f t="shared" si="3"/>
        <v>554311910</v>
      </c>
      <c r="F73" s="82">
        <f t="shared" si="3"/>
        <v>610803068</v>
      </c>
      <c r="G73" s="82">
        <f t="shared" si="3"/>
        <v>667304068</v>
      </c>
    </row>
    <row r="74" spans="1:7" s="74" customFormat="1" ht="26.25" customHeight="1" x14ac:dyDescent="0.25">
      <c r="A74" s="75" t="s">
        <v>5</v>
      </c>
      <c r="B74" s="76" t="s">
        <v>7</v>
      </c>
      <c r="C74" s="82">
        <f t="shared" si="3"/>
        <v>11598405.390000001</v>
      </c>
      <c r="D74" s="82">
        <f t="shared" si="3"/>
        <v>14663245</v>
      </c>
      <c r="E74" s="82">
        <f t="shared" si="3"/>
        <v>10913000</v>
      </c>
      <c r="F74" s="82">
        <f t="shared" si="3"/>
        <v>10526000</v>
      </c>
      <c r="G74" s="82">
        <f t="shared" si="3"/>
        <v>10673000</v>
      </c>
    </row>
    <row r="75" spans="1:7" x14ac:dyDescent="0.25">
      <c r="A75" s="9"/>
    </row>
    <row r="76" spans="1:7" x14ac:dyDescent="0.25">
      <c r="A76" s="116"/>
      <c r="B76" s="116"/>
      <c r="C76" s="116"/>
      <c r="D76" s="116"/>
      <c r="E76" s="116"/>
      <c r="F76" s="116"/>
      <c r="G76" s="116"/>
    </row>
    <row r="77" spans="1:7" x14ac:dyDescent="0.25">
      <c r="A77" s="10"/>
    </row>
  </sheetData>
  <mergeCells count="14">
    <mergeCell ref="A6:G6"/>
    <mergeCell ref="A3:G3"/>
    <mergeCell ref="F1:G1"/>
    <mergeCell ref="C7:C8"/>
    <mergeCell ref="D7:D8"/>
    <mergeCell ref="E7:E8"/>
    <mergeCell ref="F7:F8"/>
    <mergeCell ref="G7:G8"/>
    <mergeCell ref="A76:G76"/>
    <mergeCell ref="A7:A8"/>
    <mergeCell ref="B7:B8"/>
    <mergeCell ref="A10:G10"/>
    <mergeCell ref="A52:G52"/>
    <mergeCell ref="A62:G62"/>
  </mergeCells>
  <phoneticPr fontId="13" type="noConversion"/>
  <pageMargins left="0.7" right="0.7" top="0.31" bottom="0.27" header="0.3" footer="0.3"/>
  <pageSetup paperSize="9" scale="82" orientation="landscape" verticalDpi="0" r:id="rId1"/>
  <rowBreaks count="2" manualBreakCount="2">
    <brk id="41" max="6" man="1"/>
    <brk id="6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7" workbookViewId="0">
      <selection activeCell="B22" sqref="B22"/>
    </sheetView>
  </sheetViews>
  <sheetFormatPr defaultRowHeight="16.5" x14ac:dyDescent="0.25"/>
  <cols>
    <col min="1" max="1" width="9.5546875" customWidth="1"/>
    <col min="2" max="2" width="50.44140625" customWidth="1"/>
    <col min="3" max="4" width="11" bestFit="1" customWidth="1"/>
    <col min="5" max="6" width="10.77734375" bestFit="1" customWidth="1"/>
    <col min="7" max="7" width="11.33203125" customWidth="1"/>
  </cols>
  <sheetData>
    <row r="1" spans="1:7" ht="29.45" customHeight="1" x14ac:dyDescent="0.25">
      <c r="F1" s="121" t="s">
        <v>129</v>
      </c>
      <c r="G1" s="121"/>
    </row>
    <row r="2" spans="1:7" ht="17.25" hidden="1" customHeight="1" x14ac:dyDescent="0.25">
      <c r="F2" s="16"/>
      <c r="G2" s="17"/>
    </row>
    <row r="3" spans="1:7" ht="21.6" customHeight="1" x14ac:dyDescent="0.25">
      <c r="A3" s="110" t="s">
        <v>30</v>
      </c>
      <c r="B3" s="110"/>
      <c r="C3" s="110"/>
      <c r="D3" s="110"/>
      <c r="E3" s="110"/>
      <c r="F3" s="110"/>
      <c r="G3" s="110"/>
    </row>
    <row r="4" spans="1:7" ht="18.75" x14ac:dyDescent="0.25">
      <c r="A4" s="26" t="s">
        <v>141</v>
      </c>
    </row>
    <row r="5" spans="1:7" x14ac:dyDescent="0.25">
      <c r="A5" s="3" t="s">
        <v>0</v>
      </c>
    </row>
    <row r="6" spans="1:7" x14ac:dyDescent="0.25">
      <c r="A6" s="109" t="s">
        <v>1</v>
      </c>
      <c r="B6" s="109"/>
      <c r="C6" s="109"/>
      <c r="D6" s="109"/>
      <c r="E6" s="109"/>
      <c r="F6" s="109"/>
      <c r="G6" s="109"/>
    </row>
    <row r="7" spans="1:7" x14ac:dyDescent="0.25">
      <c r="A7" s="115" t="s">
        <v>18</v>
      </c>
      <c r="B7" s="115" t="s">
        <v>19</v>
      </c>
      <c r="C7" s="113" t="s">
        <v>116</v>
      </c>
      <c r="D7" s="113" t="s">
        <v>117</v>
      </c>
      <c r="E7" s="113" t="s">
        <v>118</v>
      </c>
      <c r="F7" s="113" t="s">
        <v>119</v>
      </c>
      <c r="G7" s="113" t="s">
        <v>120</v>
      </c>
    </row>
    <row r="8" spans="1:7" ht="18.75" customHeight="1" x14ac:dyDescent="0.25">
      <c r="A8" s="115"/>
      <c r="B8" s="115"/>
      <c r="C8" s="114"/>
      <c r="D8" s="114"/>
      <c r="E8" s="114"/>
      <c r="F8" s="114"/>
      <c r="G8" s="114"/>
    </row>
    <row r="9" spans="1:7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18.75" x14ac:dyDescent="0.25">
      <c r="A10" s="108" t="s">
        <v>31</v>
      </c>
      <c r="B10" s="108"/>
      <c r="C10" s="108"/>
      <c r="D10" s="108"/>
      <c r="E10" s="108"/>
      <c r="F10" s="108"/>
      <c r="G10" s="108"/>
    </row>
    <row r="11" spans="1:7" x14ac:dyDescent="0.25">
      <c r="A11" s="90">
        <v>200000</v>
      </c>
      <c r="B11" s="96" t="s">
        <v>32</v>
      </c>
      <c r="C11" s="99">
        <f>C12+C13</f>
        <v>-12379441.970000014</v>
      </c>
      <c r="D11" s="99">
        <f>D12+D13</f>
        <v>38944373.589999996</v>
      </c>
      <c r="E11" s="99">
        <f>E12+E13</f>
        <v>0</v>
      </c>
      <c r="F11" s="99">
        <f>F12+F13</f>
        <v>0</v>
      </c>
      <c r="G11" s="99">
        <f>G12+G13</f>
        <v>0</v>
      </c>
    </row>
    <row r="12" spans="1:7" x14ac:dyDescent="0.25">
      <c r="A12" s="90" t="s">
        <v>5</v>
      </c>
      <c r="B12" s="96" t="s">
        <v>6</v>
      </c>
      <c r="C12" s="99">
        <v>-86304440.930000007</v>
      </c>
      <c r="D12" s="99">
        <v>-35623980.210000001</v>
      </c>
      <c r="E12" s="99">
        <v>-10500600</v>
      </c>
      <c r="F12" s="99">
        <v>-10570600</v>
      </c>
      <c r="G12" s="99">
        <v>-10710400</v>
      </c>
    </row>
    <row r="13" spans="1:7" x14ac:dyDescent="0.25">
      <c r="A13" s="90" t="s">
        <v>5</v>
      </c>
      <c r="B13" s="96" t="s">
        <v>7</v>
      </c>
      <c r="C13" s="99">
        <v>73924998.959999993</v>
      </c>
      <c r="D13" s="99">
        <v>74568353.799999997</v>
      </c>
      <c r="E13" s="99">
        <v>10500600</v>
      </c>
      <c r="F13" s="99">
        <v>10570600</v>
      </c>
      <c r="G13" s="99">
        <v>10710400</v>
      </c>
    </row>
    <row r="14" spans="1:7" x14ac:dyDescent="0.25">
      <c r="A14" s="90">
        <v>300000</v>
      </c>
      <c r="B14" s="96" t="s">
        <v>33</v>
      </c>
      <c r="C14" s="99">
        <f>C15+C16</f>
        <v>0</v>
      </c>
      <c r="D14" s="99">
        <f>D15+D16</f>
        <v>0</v>
      </c>
      <c r="E14" s="99">
        <f>E15+E16</f>
        <v>0</v>
      </c>
      <c r="F14" s="99">
        <f>F15+F16</f>
        <v>0</v>
      </c>
      <c r="G14" s="99">
        <f>G15+G16</f>
        <v>0</v>
      </c>
    </row>
    <row r="15" spans="1:7" x14ac:dyDescent="0.25">
      <c r="A15" s="90" t="s">
        <v>5</v>
      </c>
      <c r="B15" s="96" t="s">
        <v>6</v>
      </c>
      <c r="C15" s="100"/>
      <c r="D15" s="100"/>
      <c r="E15" s="100"/>
      <c r="F15" s="100"/>
      <c r="G15" s="100"/>
    </row>
    <row r="16" spans="1:7" x14ac:dyDescent="0.25">
      <c r="A16" s="90" t="s">
        <v>5</v>
      </c>
      <c r="B16" s="96" t="s">
        <v>7</v>
      </c>
      <c r="C16" s="100"/>
      <c r="D16" s="100"/>
      <c r="E16" s="100"/>
      <c r="F16" s="100"/>
      <c r="G16" s="100"/>
    </row>
    <row r="17" spans="1:7" x14ac:dyDescent="0.25">
      <c r="A17" s="90" t="s">
        <v>5</v>
      </c>
      <c r="B17" s="96" t="s">
        <v>10</v>
      </c>
      <c r="C17" s="99">
        <f>C18+C19</f>
        <v>-12379441.970000014</v>
      </c>
      <c r="D17" s="99">
        <f>D18+D19</f>
        <v>38944373.589999996</v>
      </c>
      <c r="E17" s="99">
        <f>E18+E19</f>
        <v>0</v>
      </c>
      <c r="F17" s="99">
        <f>F18+F19</f>
        <v>0</v>
      </c>
      <c r="G17" s="99">
        <f>G18+G19</f>
        <v>0</v>
      </c>
    </row>
    <row r="18" spans="1:7" x14ac:dyDescent="0.25">
      <c r="A18" s="90" t="s">
        <v>5</v>
      </c>
      <c r="B18" s="96" t="s">
        <v>6</v>
      </c>
      <c r="C18" s="99">
        <f t="shared" ref="C18:G19" si="0">C12+C15</f>
        <v>-86304440.930000007</v>
      </c>
      <c r="D18" s="99">
        <f t="shared" si="0"/>
        <v>-35623980.210000001</v>
      </c>
      <c r="E18" s="99">
        <f t="shared" si="0"/>
        <v>-10500600</v>
      </c>
      <c r="F18" s="99">
        <f t="shared" si="0"/>
        <v>-10570600</v>
      </c>
      <c r="G18" s="99">
        <f t="shared" si="0"/>
        <v>-10710400</v>
      </c>
    </row>
    <row r="19" spans="1:7" x14ac:dyDescent="0.25">
      <c r="A19" s="90" t="s">
        <v>5</v>
      </c>
      <c r="B19" s="96" t="s">
        <v>7</v>
      </c>
      <c r="C19" s="99">
        <f t="shared" si="0"/>
        <v>73924998.959999993</v>
      </c>
      <c r="D19" s="99">
        <f t="shared" si="0"/>
        <v>74568353.799999997</v>
      </c>
      <c r="E19" s="99">
        <f t="shared" si="0"/>
        <v>10500600</v>
      </c>
      <c r="F19" s="99">
        <f t="shared" si="0"/>
        <v>10570600</v>
      </c>
      <c r="G19" s="99">
        <f t="shared" si="0"/>
        <v>10710400</v>
      </c>
    </row>
    <row r="20" spans="1:7" ht="18.75" x14ac:dyDescent="0.25">
      <c r="A20" s="108" t="s">
        <v>34</v>
      </c>
      <c r="B20" s="108"/>
      <c r="C20" s="108"/>
      <c r="D20" s="108"/>
      <c r="E20" s="108"/>
      <c r="F20" s="108"/>
      <c r="G20" s="108"/>
    </row>
    <row r="21" spans="1:7" ht="18.75" x14ac:dyDescent="0.25">
      <c r="A21" s="90">
        <v>400000</v>
      </c>
      <c r="B21" s="96" t="s">
        <v>35</v>
      </c>
      <c r="C21" s="12">
        <f>C22+C23</f>
        <v>0</v>
      </c>
      <c r="D21" s="12">
        <f>D22+D23</f>
        <v>0</v>
      </c>
      <c r="E21" s="12">
        <f>E22+E23</f>
        <v>0</v>
      </c>
      <c r="F21" s="12">
        <f>F22+F23</f>
        <v>0</v>
      </c>
      <c r="G21" s="12">
        <f>G22+G23</f>
        <v>0</v>
      </c>
    </row>
    <row r="22" spans="1:7" ht="18.75" x14ac:dyDescent="0.25">
      <c r="A22" s="102" t="s">
        <v>5</v>
      </c>
      <c r="B22" s="96" t="s">
        <v>6</v>
      </c>
      <c r="C22" s="7"/>
      <c r="D22" s="7"/>
      <c r="E22" s="7"/>
      <c r="F22" s="7"/>
      <c r="G22" s="7"/>
    </row>
    <row r="23" spans="1:7" ht="18.75" x14ac:dyDescent="0.25">
      <c r="A23" s="102" t="s">
        <v>5</v>
      </c>
      <c r="B23" s="96" t="s">
        <v>7</v>
      </c>
      <c r="C23" s="7"/>
      <c r="D23" s="7"/>
      <c r="E23" s="7"/>
      <c r="F23" s="7"/>
      <c r="G23" s="7"/>
    </row>
    <row r="24" spans="1:7" x14ac:dyDescent="0.25">
      <c r="A24" s="90">
        <v>600000</v>
      </c>
      <c r="B24" s="96" t="s">
        <v>36</v>
      </c>
      <c r="C24" s="100">
        <f>C25+C26</f>
        <v>-12379441.970000014</v>
      </c>
      <c r="D24" s="100">
        <f>D25+D26</f>
        <v>38944373.589999996</v>
      </c>
      <c r="E24" s="101">
        <f>E25+E26</f>
        <v>0</v>
      </c>
      <c r="F24" s="101">
        <f>F25+F26</f>
        <v>0</v>
      </c>
      <c r="G24" s="101">
        <f>G25+G26</f>
        <v>0</v>
      </c>
    </row>
    <row r="25" spans="1:7" x14ac:dyDescent="0.25">
      <c r="A25" s="90" t="s">
        <v>5</v>
      </c>
      <c r="B25" s="96" t="s">
        <v>6</v>
      </c>
      <c r="C25" s="99">
        <v>-86304440.930000007</v>
      </c>
      <c r="D25" s="99">
        <v>-35623980.210000001</v>
      </c>
      <c r="E25" s="99">
        <v>-10500600</v>
      </c>
      <c r="F25" s="99">
        <v>-10570600</v>
      </c>
      <c r="G25" s="99">
        <v>-10710400</v>
      </c>
    </row>
    <row r="26" spans="1:7" x14ac:dyDescent="0.25">
      <c r="A26" s="90" t="s">
        <v>5</v>
      </c>
      <c r="B26" s="96" t="s">
        <v>7</v>
      </c>
      <c r="C26" s="99">
        <v>73924998.959999993</v>
      </c>
      <c r="D26" s="99">
        <v>74568353.799999997</v>
      </c>
      <c r="E26" s="99">
        <v>10500600</v>
      </c>
      <c r="F26" s="99">
        <v>10570600</v>
      </c>
      <c r="G26" s="99">
        <v>10710400</v>
      </c>
    </row>
    <row r="27" spans="1:7" x14ac:dyDescent="0.25">
      <c r="A27" s="90" t="s">
        <v>5</v>
      </c>
      <c r="B27" s="96" t="s">
        <v>13</v>
      </c>
      <c r="C27" s="90">
        <f>C28+C29</f>
        <v>-12379441.970000014</v>
      </c>
      <c r="D27" s="103">
        <f>D28+D29</f>
        <v>38944373.589999996</v>
      </c>
      <c r="E27" s="90">
        <f>E28+E29</f>
        <v>0</v>
      </c>
      <c r="F27" s="90">
        <f>F28+F29</f>
        <v>0</v>
      </c>
      <c r="G27" s="90">
        <f>G28+G29</f>
        <v>0</v>
      </c>
    </row>
    <row r="28" spans="1:7" x14ac:dyDescent="0.25">
      <c r="A28" s="90" t="s">
        <v>5</v>
      </c>
      <c r="B28" s="96" t="s">
        <v>6</v>
      </c>
      <c r="C28" s="99">
        <f t="shared" ref="C28:G29" si="1">C22+C25</f>
        <v>-86304440.930000007</v>
      </c>
      <c r="D28" s="99">
        <f t="shared" si="1"/>
        <v>-35623980.210000001</v>
      </c>
      <c r="E28" s="99">
        <f t="shared" si="1"/>
        <v>-10500600</v>
      </c>
      <c r="F28" s="99">
        <f t="shared" si="1"/>
        <v>-10570600</v>
      </c>
      <c r="G28" s="99">
        <f t="shared" si="1"/>
        <v>-10710400</v>
      </c>
    </row>
    <row r="29" spans="1:7" x14ac:dyDescent="0.25">
      <c r="A29" s="90" t="s">
        <v>5</v>
      </c>
      <c r="B29" s="96" t="s">
        <v>7</v>
      </c>
      <c r="C29" s="99">
        <f t="shared" si="1"/>
        <v>73924998.959999993</v>
      </c>
      <c r="D29" s="99">
        <f t="shared" si="1"/>
        <v>74568353.799999997</v>
      </c>
      <c r="E29" s="99">
        <f t="shared" si="1"/>
        <v>10500600</v>
      </c>
      <c r="F29" s="99">
        <f t="shared" si="1"/>
        <v>10570600</v>
      </c>
      <c r="G29" s="99">
        <f t="shared" si="1"/>
        <v>10710400</v>
      </c>
    </row>
    <row r="30" spans="1:7" ht="18.75" x14ac:dyDescent="0.25">
      <c r="A30" s="4"/>
    </row>
    <row r="31" spans="1:7" ht="18.75" x14ac:dyDescent="0.25">
      <c r="A31" s="4"/>
    </row>
    <row r="32" spans="1:7" ht="18.75" x14ac:dyDescent="0.25">
      <c r="A32" s="4"/>
    </row>
    <row r="33" spans="1:7" x14ac:dyDescent="0.25">
      <c r="A33" s="116"/>
      <c r="B33" s="116"/>
      <c r="C33" s="116"/>
      <c r="D33" s="116"/>
      <c r="E33" s="116"/>
      <c r="F33" s="116"/>
      <c r="G33" s="116"/>
    </row>
  </sheetData>
  <mergeCells count="13">
    <mergeCell ref="F1:G1"/>
    <mergeCell ref="C7:C8"/>
    <mergeCell ref="D7:D8"/>
    <mergeCell ref="E7:E8"/>
    <mergeCell ref="F7:F8"/>
    <mergeCell ref="G7:G8"/>
    <mergeCell ref="A6:G6"/>
    <mergeCell ref="A3:G3"/>
    <mergeCell ref="A33:G33"/>
    <mergeCell ref="A7:A8"/>
    <mergeCell ref="B7:B8"/>
    <mergeCell ref="A10:G10"/>
    <mergeCell ref="A20:G20"/>
  </mergeCells>
  <phoneticPr fontId="13" type="noConversion"/>
  <pageMargins left="0.7" right="0.47" top="0.68" bottom="0.28999999999999998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G9" sqref="G9"/>
    </sheetView>
  </sheetViews>
  <sheetFormatPr defaultRowHeight="16.5" x14ac:dyDescent="0.25"/>
  <cols>
    <col min="1" max="1" width="11.5546875" customWidth="1"/>
    <col min="2" max="2" width="38.77734375" customWidth="1"/>
    <col min="3" max="3" width="11.21875" customWidth="1"/>
    <col min="4" max="4" width="13.21875" customWidth="1"/>
    <col min="5" max="5" width="10" customWidth="1"/>
    <col min="6" max="6" width="11.21875" customWidth="1"/>
    <col min="7" max="7" width="11.109375" customWidth="1"/>
  </cols>
  <sheetData>
    <row r="1" spans="1:7" ht="44.45" customHeight="1" x14ac:dyDescent="0.25">
      <c r="A1" s="1"/>
      <c r="F1" s="121" t="s">
        <v>130</v>
      </c>
      <c r="G1" s="121"/>
    </row>
    <row r="2" spans="1:7" ht="20.25" customHeight="1" x14ac:dyDescent="0.25">
      <c r="A2" s="1"/>
      <c r="F2" s="16"/>
      <c r="G2" s="16"/>
    </row>
    <row r="3" spans="1:7" ht="18.75" x14ac:dyDescent="0.25">
      <c r="A3" s="110" t="s">
        <v>37</v>
      </c>
      <c r="B3" s="110"/>
      <c r="C3" s="110"/>
      <c r="D3" s="110"/>
      <c r="E3" s="110"/>
      <c r="F3" s="110"/>
      <c r="G3" s="110"/>
    </row>
    <row r="4" spans="1:7" ht="18.75" x14ac:dyDescent="0.25">
      <c r="A4" s="26" t="s">
        <v>141</v>
      </c>
    </row>
    <row r="5" spans="1:7" x14ac:dyDescent="0.25">
      <c r="A5" s="3" t="s">
        <v>0</v>
      </c>
    </row>
    <row r="6" spans="1:7" x14ac:dyDescent="0.25">
      <c r="A6" s="122" t="s">
        <v>1</v>
      </c>
      <c r="B6" s="122"/>
      <c r="C6" s="122"/>
      <c r="D6" s="122"/>
      <c r="E6" s="122"/>
      <c r="F6" s="122"/>
      <c r="G6" s="122"/>
    </row>
    <row r="7" spans="1:7" x14ac:dyDescent="0.25">
      <c r="A7" s="115" t="s">
        <v>38</v>
      </c>
      <c r="B7" s="115" t="s">
        <v>2</v>
      </c>
      <c r="C7" s="113" t="s">
        <v>116</v>
      </c>
      <c r="D7" s="113" t="s">
        <v>117</v>
      </c>
      <c r="E7" s="113" t="s">
        <v>118</v>
      </c>
      <c r="F7" s="113" t="s">
        <v>119</v>
      </c>
      <c r="G7" s="113" t="s">
        <v>120</v>
      </c>
    </row>
    <row r="8" spans="1:7" x14ac:dyDescent="0.25">
      <c r="A8" s="115"/>
      <c r="B8" s="115"/>
      <c r="C8" s="114"/>
      <c r="D8" s="114"/>
      <c r="E8" s="114"/>
      <c r="F8" s="114"/>
      <c r="G8" s="114"/>
    </row>
    <row r="9" spans="1:7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23.45" customHeight="1" x14ac:dyDescent="0.25">
      <c r="A10" s="7">
        <v>200000</v>
      </c>
      <c r="B10" s="8" t="s">
        <v>39</v>
      </c>
      <c r="C10" s="7"/>
      <c r="D10" s="7"/>
      <c r="E10" s="7"/>
      <c r="F10" s="7"/>
      <c r="G10" s="7"/>
    </row>
    <row r="11" spans="1:7" ht="21.6" customHeight="1" x14ac:dyDescent="0.25">
      <c r="A11" s="7" t="s">
        <v>5</v>
      </c>
      <c r="B11" s="8" t="s">
        <v>40</v>
      </c>
      <c r="C11" s="7"/>
      <c r="D11" s="7"/>
      <c r="E11" s="7"/>
      <c r="F11" s="7"/>
      <c r="G11" s="7"/>
    </row>
    <row r="12" spans="1:7" ht="21" customHeight="1" x14ac:dyDescent="0.25">
      <c r="A12" s="7">
        <v>300000</v>
      </c>
      <c r="B12" s="8" t="s">
        <v>41</v>
      </c>
      <c r="C12" s="7"/>
      <c r="D12" s="7"/>
      <c r="E12" s="7"/>
      <c r="F12" s="7"/>
      <c r="G12" s="7"/>
    </row>
    <row r="13" spans="1:7" ht="18.75" x14ac:dyDescent="0.25">
      <c r="A13" s="7" t="s">
        <v>5</v>
      </c>
      <c r="B13" s="13" t="s">
        <v>44</v>
      </c>
      <c r="C13" s="7"/>
      <c r="D13" s="7"/>
      <c r="E13" s="7"/>
      <c r="F13" s="7"/>
      <c r="G13" s="7"/>
    </row>
    <row r="14" spans="1:7" ht="22.15" customHeight="1" x14ac:dyDescent="0.25">
      <c r="A14" s="7" t="s">
        <v>5</v>
      </c>
      <c r="B14" s="8" t="s">
        <v>42</v>
      </c>
      <c r="C14" s="7"/>
      <c r="D14" s="7"/>
      <c r="E14" s="7"/>
      <c r="F14" s="7"/>
      <c r="G14" s="7"/>
    </row>
    <row r="15" spans="1:7" ht="22.15" customHeight="1" x14ac:dyDescent="0.25">
      <c r="A15" s="7" t="s">
        <v>5</v>
      </c>
      <c r="B15" s="8" t="s">
        <v>43</v>
      </c>
      <c r="C15" s="7"/>
      <c r="D15" s="7"/>
      <c r="E15" s="7"/>
      <c r="F15" s="7"/>
      <c r="G15" s="7"/>
    </row>
    <row r="16" spans="1:7" ht="18.75" x14ac:dyDescent="0.25">
      <c r="A16" s="4"/>
    </row>
    <row r="17" spans="1:7" ht="18.75" x14ac:dyDescent="0.25">
      <c r="A17" s="4"/>
    </row>
    <row r="18" spans="1:7" ht="18.75" x14ac:dyDescent="0.25">
      <c r="A18" s="4"/>
    </row>
    <row r="19" spans="1:7" ht="18.75" x14ac:dyDescent="0.25">
      <c r="A19" s="4"/>
    </row>
    <row r="20" spans="1:7" x14ac:dyDescent="0.25">
      <c r="A20" s="116"/>
      <c r="B20" s="116"/>
      <c r="C20" s="116"/>
      <c r="D20" s="116"/>
      <c r="E20" s="116"/>
      <c r="F20" s="116"/>
      <c r="G20" s="116"/>
    </row>
  </sheetData>
  <mergeCells count="11">
    <mergeCell ref="F1:G1"/>
    <mergeCell ref="C7:C8"/>
    <mergeCell ref="D7:D8"/>
    <mergeCell ref="E7:E8"/>
    <mergeCell ref="F7:F8"/>
    <mergeCell ref="G7:G8"/>
    <mergeCell ref="A20:G20"/>
    <mergeCell ref="A7:A8"/>
    <mergeCell ref="B7:B8"/>
    <mergeCell ref="A3:G3"/>
    <mergeCell ref="A6:G6"/>
  </mergeCells>
  <phoneticPr fontId="13" type="noConversion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A26" sqref="A26:G26"/>
    </sheetView>
  </sheetViews>
  <sheetFormatPr defaultRowHeight="16.5" x14ac:dyDescent="0.25"/>
  <cols>
    <col min="2" max="2" width="39.77734375" customWidth="1"/>
    <col min="3" max="3" width="12.6640625" bestFit="1" customWidth="1"/>
    <col min="4" max="4" width="13" customWidth="1"/>
    <col min="5" max="7" width="12.6640625" bestFit="1" customWidth="1"/>
  </cols>
  <sheetData>
    <row r="1" spans="1:7" ht="23.25" customHeight="1" x14ac:dyDescent="0.3">
      <c r="F1" s="119" t="s">
        <v>264</v>
      </c>
      <c r="G1" s="120"/>
    </row>
    <row r="3" spans="1:7" ht="29.25" customHeight="1" x14ac:dyDescent="0.25">
      <c r="A3" s="123" t="s">
        <v>131</v>
      </c>
      <c r="B3" s="123"/>
      <c r="C3" s="123"/>
      <c r="D3" s="123"/>
      <c r="E3" s="123"/>
      <c r="F3" s="123"/>
      <c r="G3" s="123"/>
    </row>
    <row r="4" spans="1:7" ht="18.75" hidden="1" x14ac:dyDescent="0.25">
      <c r="A4" s="2"/>
    </row>
    <row r="5" spans="1:7" ht="18.75" x14ac:dyDescent="0.25">
      <c r="A5" s="26" t="s">
        <v>141</v>
      </c>
    </row>
    <row r="6" spans="1:7" x14ac:dyDescent="0.25">
      <c r="A6" s="3" t="s">
        <v>0</v>
      </c>
    </row>
    <row r="7" spans="1:7" x14ac:dyDescent="0.25">
      <c r="A7" s="3"/>
    </row>
    <row r="8" spans="1:7" x14ac:dyDescent="0.25">
      <c r="A8" s="115" t="s">
        <v>45</v>
      </c>
      <c r="B8" s="115" t="s">
        <v>2</v>
      </c>
      <c r="C8" s="113" t="s">
        <v>116</v>
      </c>
      <c r="D8" s="113" t="s">
        <v>117</v>
      </c>
      <c r="E8" s="113" t="s">
        <v>118</v>
      </c>
      <c r="F8" s="113" t="s">
        <v>119</v>
      </c>
      <c r="G8" s="113" t="s">
        <v>120</v>
      </c>
    </row>
    <row r="9" spans="1:7" x14ac:dyDescent="0.25">
      <c r="A9" s="115"/>
      <c r="B9" s="115"/>
      <c r="C9" s="114"/>
      <c r="D9" s="114"/>
      <c r="E9" s="114"/>
      <c r="F9" s="114"/>
      <c r="G9" s="114"/>
    </row>
    <row r="10" spans="1:7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</row>
    <row r="11" spans="1:7" ht="18.75" x14ac:dyDescent="0.25">
      <c r="A11" s="108" t="s">
        <v>46</v>
      </c>
      <c r="B11" s="108"/>
      <c r="C11" s="108"/>
      <c r="D11" s="108"/>
      <c r="E11" s="108"/>
      <c r="F11" s="108"/>
      <c r="G11" s="108"/>
    </row>
    <row r="12" spans="1:7" ht="18.75" x14ac:dyDescent="0.25">
      <c r="A12" s="7" t="s">
        <v>125</v>
      </c>
      <c r="B12" s="8" t="s">
        <v>39</v>
      </c>
      <c r="C12" s="7"/>
      <c r="D12" s="7"/>
      <c r="E12" s="7"/>
      <c r="F12" s="7"/>
      <c r="G12" s="7"/>
    </row>
    <row r="13" spans="1:7" ht="18.75" x14ac:dyDescent="0.25">
      <c r="A13" s="7" t="s">
        <v>5</v>
      </c>
      <c r="B13" s="8" t="s">
        <v>40</v>
      </c>
      <c r="C13" s="7"/>
      <c r="D13" s="7"/>
      <c r="E13" s="8"/>
      <c r="F13" s="7"/>
      <c r="G13" s="8"/>
    </row>
    <row r="14" spans="1:7" ht="18.75" x14ac:dyDescent="0.25">
      <c r="A14" s="7" t="s">
        <v>126</v>
      </c>
      <c r="B14" s="8" t="s">
        <v>41</v>
      </c>
      <c r="C14" s="7"/>
      <c r="D14" s="7"/>
      <c r="E14" s="7"/>
      <c r="F14" s="7"/>
      <c r="G14" s="7"/>
    </row>
    <row r="15" spans="1:7" ht="18.75" x14ac:dyDescent="0.25">
      <c r="A15" s="7" t="s">
        <v>5</v>
      </c>
      <c r="B15" s="8" t="s">
        <v>47</v>
      </c>
      <c r="C15" s="7"/>
      <c r="D15" s="7"/>
      <c r="E15" s="7"/>
      <c r="F15" s="7"/>
      <c r="G15" s="7"/>
    </row>
    <row r="16" spans="1:7" ht="18.75" x14ac:dyDescent="0.25">
      <c r="A16" s="7" t="s">
        <v>5</v>
      </c>
      <c r="B16" s="8" t="s">
        <v>42</v>
      </c>
      <c r="C16" s="7"/>
      <c r="D16" s="7"/>
      <c r="E16" s="7"/>
      <c r="F16" s="7"/>
      <c r="G16" s="7"/>
    </row>
    <row r="17" spans="1:7" ht="37.5" x14ac:dyDescent="0.25">
      <c r="A17" s="7" t="s">
        <v>5</v>
      </c>
      <c r="B17" s="8" t="s">
        <v>48</v>
      </c>
      <c r="C17" s="7"/>
      <c r="D17" s="7"/>
      <c r="E17" s="7"/>
      <c r="F17" s="7"/>
      <c r="G17" s="7"/>
    </row>
    <row r="18" spans="1:7" ht="18.75" x14ac:dyDescent="0.25">
      <c r="A18" s="108" t="s">
        <v>49</v>
      </c>
      <c r="B18" s="108"/>
      <c r="C18" s="108"/>
      <c r="D18" s="108"/>
      <c r="E18" s="108"/>
      <c r="F18" s="108"/>
      <c r="G18" s="108"/>
    </row>
    <row r="19" spans="1:7" ht="18.75" x14ac:dyDescent="0.25">
      <c r="A19" s="7" t="s">
        <v>125</v>
      </c>
      <c r="B19" s="8" t="s">
        <v>50</v>
      </c>
      <c r="C19" s="7"/>
      <c r="D19" s="7"/>
      <c r="E19" s="7"/>
      <c r="F19" s="7"/>
      <c r="G19" s="7"/>
    </row>
    <row r="20" spans="1:7" ht="18.75" x14ac:dyDescent="0.25">
      <c r="A20" s="11" t="s">
        <v>5</v>
      </c>
      <c r="B20" s="8" t="s">
        <v>40</v>
      </c>
      <c r="C20" s="7"/>
      <c r="D20" s="7"/>
      <c r="E20" s="7"/>
      <c r="F20" s="7"/>
      <c r="G20" s="7"/>
    </row>
    <row r="21" spans="1:7" ht="18.75" x14ac:dyDescent="0.25">
      <c r="A21" s="11" t="s">
        <v>126</v>
      </c>
      <c r="B21" s="8" t="s">
        <v>51</v>
      </c>
      <c r="C21" s="27">
        <f>C23</f>
        <v>10474431.51</v>
      </c>
      <c r="D21" s="27">
        <f>D23</f>
        <v>11477700</v>
      </c>
      <c r="E21" s="27">
        <f>E23</f>
        <v>10500600</v>
      </c>
      <c r="F21" s="27">
        <f>F23</f>
        <v>10570600</v>
      </c>
      <c r="G21" s="27">
        <f>G23</f>
        <v>10710400</v>
      </c>
    </row>
    <row r="22" spans="1:7" ht="18.75" x14ac:dyDescent="0.25">
      <c r="A22" s="7" t="s">
        <v>5</v>
      </c>
      <c r="B22" s="8" t="s">
        <v>47</v>
      </c>
      <c r="C22" s="27">
        <v>378513.76</v>
      </c>
      <c r="D22" s="27">
        <v>394421.09</v>
      </c>
      <c r="E22" s="27">
        <v>367153.85</v>
      </c>
      <c r="F22" s="27">
        <v>367034.72</v>
      </c>
      <c r="G22" s="27">
        <v>366794.52</v>
      </c>
    </row>
    <row r="23" spans="1:7" ht="18.75" x14ac:dyDescent="0.25">
      <c r="A23" s="11" t="s">
        <v>5</v>
      </c>
      <c r="B23" s="8" t="s">
        <v>52</v>
      </c>
      <c r="C23" s="27">
        <v>10474431.51</v>
      </c>
      <c r="D23" s="27">
        <v>11477700</v>
      </c>
      <c r="E23" s="27">
        <v>10500600</v>
      </c>
      <c r="F23" s="27">
        <v>10570600</v>
      </c>
      <c r="G23" s="27">
        <v>10710400</v>
      </c>
    </row>
    <row r="24" spans="1:7" ht="37.5" x14ac:dyDescent="0.25">
      <c r="A24" s="7" t="s">
        <v>5</v>
      </c>
      <c r="B24" s="8" t="s">
        <v>53</v>
      </c>
      <c r="C24" s="27">
        <f>C20+C23</f>
        <v>10474431.51</v>
      </c>
      <c r="D24" s="27">
        <f>D20+D23</f>
        <v>11477700</v>
      </c>
      <c r="E24" s="27">
        <f>E20+E23</f>
        <v>10500600</v>
      </c>
      <c r="F24" s="27">
        <f>F20+F23</f>
        <v>10570600</v>
      </c>
      <c r="G24" s="27">
        <f>G20+G23</f>
        <v>10710400</v>
      </c>
    </row>
    <row r="25" spans="1:7" ht="18.75" x14ac:dyDescent="0.25">
      <c r="A25" s="4"/>
    </row>
    <row r="26" spans="1:7" x14ac:dyDescent="0.25">
      <c r="A26" s="116"/>
      <c r="B26" s="116"/>
      <c r="C26" s="116"/>
      <c r="D26" s="116"/>
      <c r="E26" s="116"/>
      <c r="F26" s="116"/>
      <c r="G26" s="116"/>
    </row>
  </sheetData>
  <mergeCells count="12">
    <mergeCell ref="F1:G1"/>
    <mergeCell ref="C8:C9"/>
    <mergeCell ref="D8:D9"/>
    <mergeCell ref="E8:E9"/>
    <mergeCell ref="F8:F9"/>
    <mergeCell ref="G8:G9"/>
    <mergeCell ref="A3:G3"/>
    <mergeCell ref="A26:G26"/>
    <mergeCell ref="A8:A9"/>
    <mergeCell ref="B8:B9"/>
    <mergeCell ref="A11:G11"/>
    <mergeCell ref="A18:G18"/>
  </mergeCells>
  <phoneticPr fontId="13" type="noConversion"/>
  <pageMargins left="0.51" right="0.4" top="0.3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28" zoomScale="80" zoomScaleNormal="100" workbookViewId="0">
      <selection activeCell="C37" sqref="C37"/>
    </sheetView>
  </sheetViews>
  <sheetFormatPr defaultRowHeight="16.5" x14ac:dyDescent="0.25"/>
  <cols>
    <col min="1" max="1" width="10" customWidth="1"/>
    <col min="2" max="2" width="45.77734375" customWidth="1"/>
    <col min="3" max="3" width="12.6640625" bestFit="1" customWidth="1"/>
    <col min="4" max="4" width="12" customWidth="1"/>
    <col min="5" max="7" width="12.21875" bestFit="1" customWidth="1"/>
  </cols>
  <sheetData>
    <row r="1" spans="1:7" ht="54.6" customHeight="1" x14ac:dyDescent="0.3">
      <c r="F1" s="119" t="s">
        <v>132</v>
      </c>
      <c r="G1" s="120"/>
    </row>
    <row r="3" spans="1:7" ht="18.75" x14ac:dyDescent="0.25">
      <c r="A3" s="110" t="s">
        <v>54</v>
      </c>
      <c r="B3" s="110"/>
      <c r="C3" s="110"/>
      <c r="D3" s="110"/>
      <c r="E3" s="110"/>
      <c r="F3" s="110"/>
      <c r="G3" s="110"/>
    </row>
    <row r="4" spans="1:7" ht="18.75" x14ac:dyDescent="0.25">
      <c r="A4" s="26" t="s">
        <v>141</v>
      </c>
    </row>
    <row r="5" spans="1:7" x14ac:dyDescent="0.25">
      <c r="A5" s="3" t="s">
        <v>0</v>
      </c>
    </row>
    <row r="6" spans="1:7" x14ac:dyDescent="0.25">
      <c r="A6" s="124" t="s">
        <v>1</v>
      </c>
      <c r="B6" s="124"/>
      <c r="C6" s="124"/>
      <c r="D6" s="124"/>
      <c r="E6" s="124"/>
      <c r="F6" s="124"/>
      <c r="G6" s="124"/>
    </row>
    <row r="7" spans="1:7" x14ac:dyDescent="0.25">
      <c r="A7" s="115" t="s">
        <v>55</v>
      </c>
      <c r="B7" s="115" t="s">
        <v>115</v>
      </c>
      <c r="C7" s="125" t="s">
        <v>116</v>
      </c>
      <c r="D7" s="125" t="s">
        <v>117</v>
      </c>
      <c r="E7" s="125" t="s">
        <v>118</v>
      </c>
      <c r="F7" s="125" t="s">
        <v>119</v>
      </c>
      <c r="G7" s="125" t="s">
        <v>120</v>
      </c>
    </row>
    <row r="8" spans="1:7" ht="27" customHeight="1" x14ac:dyDescent="0.25">
      <c r="A8" s="115"/>
      <c r="B8" s="115"/>
      <c r="C8" s="125"/>
      <c r="D8" s="125"/>
      <c r="E8" s="125"/>
      <c r="F8" s="125"/>
      <c r="G8" s="125"/>
    </row>
    <row r="9" spans="1:7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ht="37.5" x14ac:dyDescent="0.25">
      <c r="A10" s="20" t="s">
        <v>142</v>
      </c>
      <c r="B10" s="8" t="s">
        <v>151</v>
      </c>
      <c r="C10" s="29">
        <f>SUM(C11:C12)</f>
        <v>22242881.539999999</v>
      </c>
      <c r="D10" s="29">
        <f>SUM(D11:D12)</f>
        <v>30360381.370000001</v>
      </c>
      <c r="E10" s="29">
        <f>SUM(E11:E12)</f>
        <v>32387235</v>
      </c>
      <c r="F10" s="29">
        <f>SUM(F11:F12)</f>
        <v>35790960</v>
      </c>
      <c r="G10" s="29">
        <f>SUM(G11:G12)</f>
        <v>39482250</v>
      </c>
    </row>
    <row r="11" spans="1:7" ht="18.75" x14ac:dyDescent="0.25">
      <c r="A11" s="7" t="s">
        <v>5</v>
      </c>
      <c r="B11" s="8" t="s">
        <v>6</v>
      </c>
      <c r="C11" s="27">
        <v>22154388.52</v>
      </c>
      <c r="D11" s="27">
        <v>29830381.370000001</v>
      </c>
      <c r="E11" s="27">
        <v>32312235</v>
      </c>
      <c r="F11" s="27">
        <v>35705960</v>
      </c>
      <c r="G11" s="27">
        <v>39387250</v>
      </c>
    </row>
    <row r="12" spans="1:7" ht="18.75" x14ac:dyDescent="0.25">
      <c r="A12" s="11" t="s">
        <v>5</v>
      </c>
      <c r="B12" s="8" t="s">
        <v>7</v>
      </c>
      <c r="C12" s="27">
        <v>88493.02</v>
      </c>
      <c r="D12" s="27">
        <v>530000</v>
      </c>
      <c r="E12" s="27">
        <v>75000</v>
      </c>
      <c r="F12" s="27">
        <v>85000</v>
      </c>
      <c r="G12" s="27">
        <v>95000</v>
      </c>
    </row>
    <row r="13" spans="1:7" ht="37.5" x14ac:dyDescent="0.25">
      <c r="A13" s="20" t="s">
        <v>143</v>
      </c>
      <c r="B13" s="8" t="s">
        <v>152</v>
      </c>
      <c r="C13" s="29">
        <f>SUM(C14:C15)</f>
        <v>230735374.19</v>
      </c>
      <c r="D13" s="29">
        <f>SUM(D14:D15)</f>
        <v>322232769.79000002</v>
      </c>
      <c r="E13" s="29">
        <f>SUM(E14:E15)</f>
        <v>344448836</v>
      </c>
      <c r="F13" s="29">
        <f>SUM(F14:F15)</f>
        <v>378846183</v>
      </c>
      <c r="G13" s="29">
        <f>SUM(G14:G15)</f>
        <v>411267774</v>
      </c>
    </row>
    <row r="14" spans="1:7" ht="18.75" x14ac:dyDescent="0.25">
      <c r="A14" s="7" t="s">
        <v>5</v>
      </c>
      <c r="B14" s="8" t="s">
        <v>6</v>
      </c>
      <c r="C14" s="27">
        <v>216697090.33000001</v>
      </c>
      <c r="D14" s="27">
        <v>299604864.79000002</v>
      </c>
      <c r="E14" s="27">
        <v>338915336</v>
      </c>
      <c r="F14" s="27">
        <v>372751283</v>
      </c>
      <c r="G14" s="27">
        <v>405064774</v>
      </c>
    </row>
    <row r="15" spans="1:7" ht="18.75" x14ac:dyDescent="0.25">
      <c r="A15" s="11" t="s">
        <v>5</v>
      </c>
      <c r="B15" s="8" t="s">
        <v>7</v>
      </c>
      <c r="C15" s="27">
        <v>14038283.859999999</v>
      </c>
      <c r="D15" s="27">
        <v>22627905</v>
      </c>
      <c r="E15" s="27">
        <v>5533500</v>
      </c>
      <c r="F15" s="27">
        <v>6094900</v>
      </c>
      <c r="G15" s="27">
        <v>6203000</v>
      </c>
    </row>
    <row r="16" spans="1:7" ht="37.5" x14ac:dyDescent="0.25">
      <c r="A16" s="20" t="s">
        <v>144</v>
      </c>
      <c r="B16" s="8" t="s">
        <v>153</v>
      </c>
      <c r="C16" s="29">
        <f>SUM(C17:C18)</f>
        <v>63170417.850000001</v>
      </c>
      <c r="D16" s="29">
        <f>SUM(D17:D18)</f>
        <v>38734860.590000004</v>
      </c>
      <c r="E16" s="29">
        <f>SUM(E17:E18)</f>
        <v>29277630</v>
      </c>
      <c r="F16" s="29">
        <f>SUM(F17:F18)</f>
        <v>32299660</v>
      </c>
      <c r="G16" s="29">
        <f>SUM(G17:G18)</f>
        <v>35315940</v>
      </c>
    </row>
    <row r="17" spans="1:7" ht="18.75" x14ac:dyDescent="0.25">
      <c r="A17" s="7" t="s">
        <v>5</v>
      </c>
      <c r="B17" s="8" t="s">
        <v>6</v>
      </c>
      <c r="C17" s="27">
        <v>52501668.850000001</v>
      </c>
      <c r="D17" s="27">
        <v>30870415</v>
      </c>
      <c r="E17" s="27">
        <v>29277630</v>
      </c>
      <c r="F17" s="27">
        <v>32299660</v>
      </c>
      <c r="G17" s="27">
        <v>35315940</v>
      </c>
    </row>
    <row r="18" spans="1:7" ht="18.75" x14ac:dyDescent="0.25">
      <c r="A18" s="11" t="s">
        <v>5</v>
      </c>
      <c r="B18" s="8" t="s">
        <v>7</v>
      </c>
      <c r="C18" s="27">
        <v>10668749</v>
      </c>
      <c r="D18" s="27">
        <v>7864445.5899999999</v>
      </c>
      <c r="E18" s="27">
        <v>0</v>
      </c>
      <c r="F18" s="27">
        <v>0</v>
      </c>
      <c r="G18" s="27">
        <v>0</v>
      </c>
    </row>
    <row r="19" spans="1:7" ht="56.25" x14ac:dyDescent="0.25">
      <c r="A19" s="20" t="s">
        <v>145</v>
      </c>
      <c r="B19" s="8" t="s">
        <v>154</v>
      </c>
      <c r="C19" s="29">
        <f>SUM(C20:C21)</f>
        <v>47942454.289999999</v>
      </c>
      <c r="D19" s="29">
        <f>SUM(D20:D21)</f>
        <v>32837768.629999999</v>
      </c>
      <c r="E19" s="29">
        <f>SUM(E20:E21)</f>
        <v>36201384</v>
      </c>
      <c r="F19" s="29">
        <f>SUM(F20:F21)</f>
        <v>39985185</v>
      </c>
      <c r="G19" s="29">
        <f>SUM(G20:G21)</f>
        <v>44136134</v>
      </c>
    </row>
    <row r="20" spans="1:7" ht="18.75" x14ac:dyDescent="0.25">
      <c r="A20" s="7" t="s">
        <v>5</v>
      </c>
      <c r="B20" s="8" t="s">
        <v>6</v>
      </c>
      <c r="C20" s="27">
        <v>28859726.239999998</v>
      </c>
      <c r="D20" s="27">
        <v>32147368.629999999</v>
      </c>
      <c r="E20" s="27">
        <v>35971384</v>
      </c>
      <c r="F20" s="27">
        <v>39745185</v>
      </c>
      <c r="G20" s="27">
        <v>43896134</v>
      </c>
    </row>
    <row r="21" spans="1:7" ht="18.75" x14ac:dyDescent="0.25">
      <c r="A21" s="11" t="s">
        <v>5</v>
      </c>
      <c r="B21" s="8" t="s">
        <v>7</v>
      </c>
      <c r="C21" s="27">
        <v>19082728.050000001</v>
      </c>
      <c r="D21" s="27">
        <v>690400</v>
      </c>
      <c r="E21" s="27">
        <v>230000</v>
      </c>
      <c r="F21" s="27">
        <v>240000</v>
      </c>
      <c r="G21" s="27">
        <v>240000</v>
      </c>
    </row>
    <row r="22" spans="1:7" ht="37.5" x14ac:dyDescent="0.25">
      <c r="A22" s="20" t="s">
        <v>146</v>
      </c>
      <c r="B22" s="8" t="s">
        <v>155</v>
      </c>
      <c r="C22" s="29">
        <f>SUM(C23:C24)</f>
        <v>28660101.75</v>
      </c>
      <c r="D22" s="29">
        <f>SUM(D23:D24)</f>
        <v>35554670</v>
      </c>
      <c r="E22" s="29">
        <f>SUM(E23:E24)</f>
        <v>36659750</v>
      </c>
      <c r="F22" s="29">
        <f>SUM(F23:F24)</f>
        <v>40550880</v>
      </c>
      <c r="G22" s="29">
        <f>SUM(G23:G24)</f>
        <v>44733420</v>
      </c>
    </row>
    <row r="23" spans="1:7" ht="18.75" x14ac:dyDescent="0.25">
      <c r="A23" s="7" t="s">
        <v>5</v>
      </c>
      <c r="B23" s="8" t="s">
        <v>6</v>
      </c>
      <c r="C23" s="27">
        <v>25691941.07</v>
      </c>
      <c r="D23" s="27">
        <v>31879670</v>
      </c>
      <c r="E23" s="27">
        <v>35685750</v>
      </c>
      <c r="F23" s="27">
        <v>39551380</v>
      </c>
      <c r="G23" s="27">
        <v>43710420</v>
      </c>
    </row>
    <row r="24" spans="1:7" ht="18.75" x14ac:dyDescent="0.25">
      <c r="A24" s="11" t="s">
        <v>5</v>
      </c>
      <c r="B24" s="8" t="s">
        <v>7</v>
      </c>
      <c r="C24" s="27">
        <v>2968160.68</v>
      </c>
      <c r="D24" s="27">
        <v>3675000</v>
      </c>
      <c r="E24" s="27">
        <v>974000</v>
      </c>
      <c r="F24" s="27">
        <v>999500</v>
      </c>
      <c r="G24" s="27">
        <v>1023000</v>
      </c>
    </row>
    <row r="25" spans="1:7" ht="56.25" x14ac:dyDescent="0.25">
      <c r="A25" s="20" t="s">
        <v>147</v>
      </c>
      <c r="B25" s="8" t="s">
        <v>156</v>
      </c>
      <c r="C25" s="29">
        <f>SUM(C26:C27)</f>
        <v>20536809.619999997</v>
      </c>
      <c r="D25" s="29">
        <f>SUM(D26:D27)</f>
        <v>21768585.060000002</v>
      </c>
      <c r="E25" s="29">
        <f>SUM(E26:E27)</f>
        <v>12983020</v>
      </c>
      <c r="F25" s="29">
        <f>SUM(F26:F27)</f>
        <v>14417900</v>
      </c>
      <c r="G25" s="29">
        <f>SUM(G26:G27)</f>
        <v>15872850</v>
      </c>
    </row>
    <row r="26" spans="1:7" ht="18.75" x14ac:dyDescent="0.25">
      <c r="A26" s="7" t="s">
        <v>5</v>
      </c>
      <c r="B26" s="8" t="s">
        <v>6</v>
      </c>
      <c r="C26" s="27">
        <v>10402016.689999999</v>
      </c>
      <c r="D26" s="27">
        <v>12037700</v>
      </c>
      <c r="E26" s="27">
        <v>12967720</v>
      </c>
      <c r="F26" s="27">
        <v>14400900</v>
      </c>
      <c r="G26" s="27">
        <v>15853850</v>
      </c>
    </row>
    <row r="27" spans="1:7" ht="18.75" x14ac:dyDescent="0.25">
      <c r="A27" s="11" t="s">
        <v>5</v>
      </c>
      <c r="B27" s="8" t="s">
        <v>7</v>
      </c>
      <c r="C27" s="27">
        <v>10134792.93</v>
      </c>
      <c r="D27" s="27">
        <v>9730885.0600000005</v>
      </c>
      <c r="E27" s="27">
        <v>15300</v>
      </c>
      <c r="F27" s="27">
        <v>17000</v>
      </c>
      <c r="G27" s="27">
        <v>19000</v>
      </c>
    </row>
    <row r="28" spans="1:7" ht="56.25" x14ac:dyDescent="0.25">
      <c r="A28" s="20" t="s">
        <v>148</v>
      </c>
      <c r="B28" s="8" t="s">
        <v>157</v>
      </c>
      <c r="C28" s="29">
        <f>SUM(C29:C30)</f>
        <v>43538843.899999999</v>
      </c>
      <c r="D28" s="29">
        <f>SUM(D29:D30)</f>
        <v>67414281.150000006</v>
      </c>
      <c r="E28" s="29">
        <f>SUM(E29:E30)</f>
        <v>40903110</v>
      </c>
      <c r="F28" s="29">
        <f>SUM(F29:F30)</f>
        <v>43747500</v>
      </c>
      <c r="G28" s="29">
        <f>SUM(G29:G30)</f>
        <v>47851300</v>
      </c>
    </row>
    <row r="29" spans="1:7" ht="18.75" x14ac:dyDescent="0.25">
      <c r="A29" s="7" t="s">
        <v>5</v>
      </c>
      <c r="B29" s="8" t="s">
        <v>6</v>
      </c>
      <c r="C29" s="27">
        <v>27772076.890000001</v>
      </c>
      <c r="D29" s="27">
        <v>37209258</v>
      </c>
      <c r="E29" s="27">
        <v>36817910</v>
      </c>
      <c r="F29" s="27">
        <v>40657900</v>
      </c>
      <c r="G29" s="27">
        <v>44758300</v>
      </c>
    </row>
    <row r="30" spans="1:7" ht="18.75" x14ac:dyDescent="0.25">
      <c r="A30" s="11" t="s">
        <v>5</v>
      </c>
      <c r="B30" s="8" t="s">
        <v>7</v>
      </c>
      <c r="C30" s="27">
        <v>15766767.01</v>
      </c>
      <c r="D30" s="27">
        <v>30205023.149999999</v>
      </c>
      <c r="E30" s="27">
        <v>4085200</v>
      </c>
      <c r="F30" s="27">
        <v>3089600</v>
      </c>
      <c r="G30" s="27">
        <v>3093000</v>
      </c>
    </row>
    <row r="31" spans="1:7" ht="56.25" x14ac:dyDescent="0.25">
      <c r="A31" s="20" t="s">
        <v>149</v>
      </c>
      <c r="B31" s="8" t="s">
        <v>158</v>
      </c>
      <c r="C31" s="29">
        <f>SUM(C32:C33)</f>
        <v>2867949.06</v>
      </c>
      <c r="D31" s="29">
        <f>SUM(D32:D33)</f>
        <v>4324600</v>
      </c>
      <c r="E31" s="29">
        <f>SUM(E32:E33)</f>
        <v>4232135</v>
      </c>
      <c r="F31" s="29">
        <f>SUM(F32:F33)</f>
        <v>4691100</v>
      </c>
      <c r="G31" s="29">
        <f>SUM(G32:G33)</f>
        <v>5168200</v>
      </c>
    </row>
    <row r="32" spans="1:7" ht="18.75" x14ac:dyDescent="0.25">
      <c r="A32" s="7" t="s">
        <v>5</v>
      </c>
      <c r="B32" s="8" t="s">
        <v>6</v>
      </c>
      <c r="C32" s="27">
        <v>2566951.77</v>
      </c>
      <c r="D32" s="27">
        <v>4124600</v>
      </c>
      <c r="E32" s="27">
        <v>4232135</v>
      </c>
      <c r="F32" s="27">
        <v>4691100</v>
      </c>
      <c r="G32" s="27">
        <v>5168200</v>
      </c>
    </row>
    <row r="33" spans="1:7" ht="18.75" x14ac:dyDescent="0.25">
      <c r="A33" s="11" t="s">
        <v>5</v>
      </c>
      <c r="B33" s="8" t="s">
        <v>7</v>
      </c>
      <c r="C33" s="27">
        <v>300997.28999999998</v>
      </c>
      <c r="D33" s="27">
        <v>200000</v>
      </c>
      <c r="E33" s="27">
        <v>0</v>
      </c>
      <c r="F33" s="27">
        <v>0</v>
      </c>
      <c r="G33" s="27">
        <v>0</v>
      </c>
    </row>
    <row r="34" spans="1:7" ht="37.5" x14ac:dyDescent="0.25">
      <c r="A34" s="20" t="s">
        <v>150</v>
      </c>
      <c r="B34" s="8" t="s">
        <v>159</v>
      </c>
      <c r="C34" s="29">
        <f>SUM(C35:C36)</f>
        <v>19733977.18</v>
      </c>
      <c r="D34" s="29">
        <f>SUM(D35:D36)</f>
        <v>21721636</v>
      </c>
      <c r="E34" s="29">
        <f>SUM(E35:E36)</f>
        <v>28131810</v>
      </c>
      <c r="F34" s="29">
        <f>SUM(F35:F36)</f>
        <v>30999700</v>
      </c>
      <c r="G34" s="29">
        <f>SUM(G35:G36)</f>
        <v>34149200</v>
      </c>
    </row>
    <row r="35" spans="1:7" ht="18.75" x14ac:dyDescent="0.25">
      <c r="A35" s="7" t="s">
        <v>5</v>
      </c>
      <c r="B35" s="8" t="s">
        <v>6</v>
      </c>
      <c r="C35" s="27">
        <v>7259545.6699999999</v>
      </c>
      <c r="D35" s="27">
        <v>8013696</v>
      </c>
      <c r="E35" s="27">
        <v>17631210</v>
      </c>
      <c r="F35" s="27">
        <v>20429100</v>
      </c>
      <c r="G35" s="27">
        <v>23438800</v>
      </c>
    </row>
    <row r="36" spans="1:7" ht="18.75" x14ac:dyDescent="0.25">
      <c r="A36" s="11" t="s">
        <v>5</v>
      </c>
      <c r="B36" s="8" t="s">
        <v>7</v>
      </c>
      <c r="C36" s="27">
        <v>12474431.51</v>
      </c>
      <c r="D36" s="27">
        <v>13707940</v>
      </c>
      <c r="E36" s="27">
        <v>10500600</v>
      </c>
      <c r="F36" s="27">
        <v>10570600</v>
      </c>
      <c r="G36" s="27">
        <v>10710400</v>
      </c>
    </row>
    <row r="37" spans="1:7" ht="18.75" x14ac:dyDescent="0.25">
      <c r="A37" s="11" t="s">
        <v>5</v>
      </c>
      <c r="B37" s="8" t="s">
        <v>56</v>
      </c>
      <c r="C37" s="29">
        <f>SUM(C38:C39)</f>
        <v>479428809.38</v>
      </c>
      <c r="D37" s="29">
        <f>SUM(D38:D39)</f>
        <v>574949552.59000003</v>
      </c>
      <c r="E37" s="29">
        <f>SUM(E38:E39)</f>
        <v>565224910</v>
      </c>
      <c r="F37" s="29">
        <f>SUM(F38:F39)</f>
        <v>621329068</v>
      </c>
      <c r="G37" s="29">
        <f>SUM(G38:G39)</f>
        <v>677977068</v>
      </c>
    </row>
    <row r="38" spans="1:7" ht="18.75" x14ac:dyDescent="0.25">
      <c r="A38" s="11" t="s">
        <v>5</v>
      </c>
      <c r="B38" s="8" t="s">
        <v>6</v>
      </c>
      <c r="C38" s="27">
        <f t="shared" ref="C38:G39" si="0">C35+C32+C29+C26+C23+C20+C17+C14+C11</f>
        <v>393905406.02999997</v>
      </c>
      <c r="D38" s="27">
        <f t="shared" si="0"/>
        <v>485717953.79000002</v>
      </c>
      <c r="E38" s="27">
        <f t="shared" si="0"/>
        <v>543811310</v>
      </c>
      <c r="F38" s="27">
        <f t="shared" si="0"/>
        <v>600232468</v>
      </c>
      <c r="G38" s="27">
        <f t="shared" si="0"/>
        <v>656593668</v>
      </c>
    </row>
    <row r="39" spans="1:7" ht="18.75" x14ac:dyDescent="0.25">
      <c r="A39" s="11" t="s">
        <v>5</v>
      </c>
      <c r="B39" s="8" t="s">
        <v>7</v>
      </c>
      <c r="C39" s="27">
        <f t="shared" si="0"/>
        <v>85523403.349999994</v>
      </c>
      <c r="D39" s="27">
        <f t="shared" si="0"/>
        <v>89231598.799999997</v>
      </c>
      <c r="E39" s="27">
        <f t="shared" si="0"/>
        <v>21413600</v>
      </c>
      <c r="F39" s="27">
        <f t="shared" si="0"/>
        <v>21096600</v>
      </c>
      <c r="G39" s="27">
        <f t="shared" si="0"/>
        <v>21383400</v>
      </c>
    </row>
    <row r="40" spans="1:7" ht="18.75" x14ac:dyDescent="0.25">
      <c r="A40" s="4"/>
      <c r="C40" s="28"/>
      <c r="D40" s="28"/>
      <c r="E40" s="28"/>
      <c r="F40" s="28"/>
      <c r="G40" s="28"/>
    </row>
    <row r="41" spans="1:7" x14ac:dyDescent="0.25">
      <c r="A41" s="116"/>
      <c r="B41" s="116"/>
      <c r="C41" s="116"/>
      <c r="D41" s="116"/>
      <c r="E41" s="116"/>
      <c r="F41" s="116"/>
      <c r="G41" s="116"/>
    </row>
    <row r="42" spans="1:7" ht="18.75" x14ac:dyDescent="0.25">
      <c r="B42" s="30" t="s">
        <v>160</v>
      </c>
      <c r="C42" s="28">
        <f>C34+C31+C28+C25+C22+C19+C16+C13+C10</f>
        <v>479428809.38</v>
      </c>
      <c r="D42" s="28">
        <f>D34+D31+D28+D25+D22+D19+D16+D13+D10</f>
        <v>574949552.59000003</v>
      </c>
      <c r="E42" s="28">
        <f>E34+E31+E28+E25+E22+E19+E16+E13+E10</f>
        <v>565224910</v>
      </c>
      <c r="F42" s="28">
        <f>F34+F31+F28+F25+F22+F19+F16+F13+F10</f>
        <v>621329068</v>
      </c>
      <c r="G42" s="28">
        <f>G34+G31+G28+G25+G22+G19+G16+G13+G10</f>
        <v>677977068</v>
      </c>
    </row>
    <row r="43" spans="1:7" x14ac:dyDescent="0.25">
      <c r="B43" s="34" t="s">
        <v>165</v>
      </c>
      <c r="D43">
        <v>485717953.79000002</v>
      </c>
      <c r="E43" s="28">
        <v>543811310</v>
      </c>
      <c r="F43" s="28">
        <v>600232468</v>
      </c>
      <c r="G43" s="28">
        <v>656593668</v>
      </c>
    </row>
    <row r="44" spans="1:7" x14ac:dyDescent="0.25">
      <c r="B44" s="34" t="s">
        <v>166</v>
      </c>
      <c r="D44">
        <v>77753898.799999997</v>
      </c>
      <c r="E44" s="28">
        <v>10913000</v>
      </c>
      <c r="F44" s="28">
        <v>10486000</v>
      </c>
      <c r="G44" s="28">
        <v>10673000</v>
      </c>
    </row>
    <row r="45" spans="1:7" ht="18.75" x14ac:dyDescent="0.25">
      <c r="B45" s="80" t="s">
        <v>263</v>
      </c>
      <c r="E45" s="81">
        <v>10500600</v>
      </c>
      <c r="F45" s="81">
        <v>10570600</v>
      </c>
      <c r="G45" s="81">
        <v>10710400</v>
      </c>
    </row>
  </sheetData>
  <mergeCells count="11">
    <mergeCell ref="A6:G6"/>
    <mergeCell ref="A3:G3"/>
    <mergeCell ref="F1:G1"/>
    <mergeCell ref="A41:G41"/>
    <mergeCell ref="B7:B8"/>
    <mergeCell ref="C7:C8"/>
    <mergeCell ref="D7:D8"/>
    <mergeCell ref="E7:E8"/>
    <mergeCell ref="F7:F8"/>
    <mergeCell ref="G7:G8"/>
    <mergeCell ref="A7:A8"/>
  </mergeCells>
  <phoneticPr fontId="13" type="noConversion"/>
  <pageMargins left="0.7" right="0.7" top="0.75" bottom="0.75" header="0.3" footer="0.3"/>
  <pageSetup paperSize="9" scale="93" orientation="landscape" verticalDpi="0" r:id="rId1"/>
  <rowBreaks count="1" manualBreakCount="1">
    <brk id="20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topLeftCell="A11" zoomScaleNormal="100" workbookViewId="0">
      <selection activeCell="C36" sqref="C36"/>
    </sheetView>
  </sheetViews>
  <sheetFormatPr defaultRowHeight="16.5" x14ac:dyDescent="0.25"/>
  <cols>
    <col min="2" max="2" width="53" customWidth="1"/>
    <col min="3" max="3" width="12.6640625" bestFit="1" customWidth="1"/>
    <col min="4" max="4" width="12.33203125" customWidth="1"/>
    <col min="5" max="7" width="12.109375" bestFit="1" customWidth="1"/>
  </cols>
  <sheetData>
    <row r="1" spans="1:7" ht="22.5" customHeight="1" x14ac:dyDescent="0.25">
      <c r="F1" s="126" t="s">
        <v>266</v>
      </c>
      <c r="G1" s="121"/>
    </row>
    <row r="2" spans="1:7" hidden="1" x14ac:dyDescent="0.25"/>
    <row r="3" spans="1:7" ht="25.5" customHeight="1" x14ac:dyDescent="0.25">
      <c r="A3" s="123" t="s">
        <v>133</v>
      </c>
      <c r="B3" s="123"/>
      <c r="C3" s="123"/>
      <c r="D3" s="123"/>
      <c r="E3" s="123"/>
      <c r="F3" s="123"/>
      <c r="G3" s="123"/>
    </row>
    <row r="4" spans="1:7" ht="18.75" hidden="1" x14ac:dyDescent="0.25">
      <c r="A4" s="2"/>
    </row>
    <row r="5" spans="1:7" ht="18.75" x14ac:dyDescent="0.25">
      <c r="A5" s="26" t="s">
        <v>141</v>
      </c>
    </row>
    <row r="6" spans="1:7" x14ac:dyDescent="0.25">
      <c r="A6" s="3" t="s">
        <v>0</v>
      </c>
    </row>
    <row r="7" spans="1:7" x14ac:dyDescent="0.25">
      <c r="A7" s="109" t="s">
        <v>1</v>
      </c>
      <c r="B7" s="109"/>
      <c r="C7" s="109"/>
      <c r="D7" s="109"/>
      <c r="E7" s="109"/>
      <c r="F7" s="109"/>
      <c r="G7" s="109"/>
    </row>
    <row r="8" spans="1:7" ht="16.5" customHeight="1" x14ac:dyDescent="0.25">
      <c r="A8" s="115" t="s">
        <v>18</v>
      </c>
      <c r="B8" s="115" t="s">
        <v>2</v>
      </c>
      <c r="C8" s="113" t="s">
        <v>116</v>
      </c>
      <c r="D8" s="113" t="s">
        <v>117</v>
      </c>
      <c r="E8" s="113" t="s">
        <v>118</v>
      </c>
      <c r="F8" s="113" t="s">
        <v>119</v>
      </c>
      <c r="G8" s="113" t="s">
        <v>120</v>
      </c>
    </row>
    <row r="9" spans="1:7" x14ac:dyDescent="0.25">
      <c r="A9" s="115"/>
      <c r="B9" s="115"/>
      <c r="C9" s="114"/>
      <c r="D9" s="114"/>
      <c r="E9" s="114"/>
      <c r="F9" s="114"/>
      <c r="G9" s="114"/>
    </row>
    <row r="10" spans="1:7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</row>
    <row r="11" spans="1:7" ht="18.75" x14ac:dyDescent="0.25">
      <c r="A11" s="20" t="s">
        <v>123</v>
      </c>
      <c r="B11" s="8" t="s">
        <v>57</v>
      </c>
      <c r="C11" s="29">
        <f>C12+C13</f>
        <v>41262831</v>
      </c>
      <c r="D11" s="29">
        <f>D12+D13</f>
        <v>51132000</v>
      </c>
      <c r="E11" s="29">
        <f>E12+E13</f>
        <v>55831000</v>
      </c>
      <c r="F11" s="29">
        <f>F12+F13</f>
        <v>61659300</v>
      </c>
      <c r="G11" s="29">
        <f>G12+G13</f>
        <v>68032300</v>
      </c>
    </row>
    <row r="12" spans="1:7" ht="18.75" x14ac:dyDescent="0.25">
      <c r="A12" s="7" t="s">
        <v>5</v>
      </c>
      <c r="B12" s="8" t="s">
        <v>6</v>
      </c>
      <c r="C12" s="27">
        <v>41112004.399999999</v>
      </c>
      <c r="D12" s="27">
        <v>51052000</v>
      </c>
      <c r="E12" s="27">
        <v>55811000</v>
      </c>
      <c r="F12" s="27">
        <v>61634300</v>
      </c>
      <c r="G12" s="27">
        <v>68002300</v>
      </c>
    </row>
    <row r="13" spans="1:7" ht="18.75" x14ac:dyDescent="0.25">
      <c r="A13" s="11" t="s">
        <v>5</v>
      </c>
      <c r="B13" s="8" t="s">
        <v>7</v>
      </c>
      <c r="C13" s="27">
        <v>150826.6</v>
      </c>
      <c r="D13" s="27">
        <v>80000</v>
      </c>
      <c r="E13" s="27">
        <v>20000</v>
      </c>
      <c r="F13" s="27">
        <v>25000</v>
      </c>
      <c r="G13" s="27">
        <v>30000</v>
      </c>
    </row>
    <row r="14" spans="1:7" ht="18.75" x14ac:dyDescent="0.25">
      <c r="A14" s="7">
        <v>1000</v>
      </c>
      <c r="B14" s="8" t="s">
        <v>58</v>
      </c>
      <c r="C14" s="29">
        <f>C15+C16</f>
        <v>237002089.83999997</v>
      </c>
      <c r="D14" s="29">
        <f>D15+D16</f>
        <v>320997899.79000002</v>
      </c>
      <c r="E14" s="29">
        <f>E15+E16</f>
        <v>359084916</v>
      </c>
      <c r="F14" s="29">
        <f>F15+F16</f>
        <v>395029383</v>
      </c>
      <c r="G14" s="29">
        <f>G15+G16</f>
        <v>429145074</v>
      </c>
    </row>
    <row r="15" spans="1:7" ht="18.75" x14ac:dyDescent="0.25">
      <c r="A15" s="7" t="s">
        <v>5</v>
      </c>
      <c r="B15" s="8" t="s">
        <v>6</v>
      </c>
      <c r="C15" s="27">
        <v>228849250.88999999</v>
      </c>
      <c r="D15" s="27">
        <v>312118294.79000002</v>
      </c>
      <c r="E15" s="27">
        <v>352847416</v>
      </c>
      <c r="F15" s="27">
        <v>388218483</v>
      </c>
      <c r="G15" s="27">
        <v>422215074</v>
      </c>
    </row>
    <row r="16" spans="1:7" ht="18.75" x14ac:dyDescent="0.25">
      <c r="A16" s="11" t="s">
        <v>5</v>
      </c>
      <c r="B16" s="8" t="s">
        <v>7</v>
      </c>
      <c r="C16" s="27">
        <v>8152838.9500000002</v>
      </c>
      <c r="D16" s="27">
        <v>8879605</v>
      </c>
      <c r="E16" s="27">
        <v>6237500</v>
      </c>
      <c r="F16" s="27">
        <v>6810900</v>
      </c>
      <c r="G16" s="27">
        <v>6930000</v>
      </c>
    </row>
    <row r="17" spans="1:7" ht="18.75" x14ac:dyDescent="0.25">
      <c r="A17" s="7">
        <v>2000</v>
      </c>
      <c r="B17" s="8" t="s">
        <v>59</v>
      </c>
      <c r="C17" s="29">
        <f>C18+C19</f>
        <v>59357523.600000001</v>
      </c>
      <c r="D17" s="29">
        <f>D18+D19</f>
        <v>34981415.590000004</v>
      </c>
      <c r="E17" s="29">
        <f>E18+E19</f>
        <v>28356710</v>
      </c>
      <c r="F17" s="29">
        <f>F18+F19</f>
        <v>31282960</v>
      </c>
      <c r="G17" s="29">
        <f>G18+G19</f>
        <v>34194540</v>
      </c>
    </row>
    <row r="18" spans="1:7" ht="18.75" x14ac:dyDescent="0.25">
      <c r="A18" s="7" t="s">
        <v>5</v>
      </c>
      <c r="B18" s="8" t="s">
        <v>6</v>
      </c>
      <c r="C18" s="27">
        <v>51639984.590000004</v>
      </c>
      <c r="D18" s="27">
        <v>29720415</v>
      </c>
      <c r="E18" s="27">
        <v>28356710</v>
      </c>
      <c r="F18" s="27">
        <v>31282960</v>
      </c>
      <c r="G18" s="27">
        <v>34194540</v>
      </c>
    </row>
    <row r="19" spans="1:7" ht="18.75" x14ac:dyDescent="0.25">
      <c r="A19" s="11" t="s">
        <v>5</v>
      </c>
      <c r="B19" s="8" t="s">
        <v>7</v>
      </c>
      <c r="C19" s="27">
        <v>7717539.0099999998</v>
      </c>
      <c r="D19" s="27">
        <v>5261000.59</v>
      </c>
      <c r="E19" s="27">
        <v>0</v>
      </c>
      <c r="F19" s="27">
        <v>0</v>
      </c>
      <c r="G19" s="27">
        <v>0</v>
      </c>
    </row>
    <row r="20" spans="1:7" ht="44.25" customHeight="1" x14ac:dyDescent="0.25">
      <c r="A20" s="7">
        <v>3000</v>
      </c>
      <c r="B20" s="8" t="s">
        <v>60</v>
      </c>
      <c r="C20" s="29">
        <f>C21+C22</f>
        <v>28860853.25</v>
      </c>
      <c r="D20" s="29">
        <f>D21+D22</f>
        <v>23647068.629999999</v>
      </c>
      <c r="E20" s="29">
        <f>E21+E22</f>
        <v>27037184</v>
      </c>
      <c r="F20" s="29">
        <f>F21+F22</f>
        <v>29976295</v>
      </c>
      <c r="G20" s="29">
        <f>G21+G22</f>
        <v>33132384</v>
      </c>
    </row>
    <row r="21" spans="1:7" ht="18.75" x14ac:dyDescent="0.25">
      <c r="A21" s="7" t="s">
        <v>5</v>
      </c>
      <c r="B21" s="18" t="s">
        <v>6</v>
      </c>
      <c r="C21" s="27">
        <v>20716605.940000001</v>
      </c>
      <c r="D21" s="27">
        <v>23156668.629999999</v>
      </c>
      <c r="E21" s="27">
        <v>26807184</v>
      </c>
      <c r="F21" s="27">
        <v>29736295</v>
      </c>
      <c r="G21" s="27">
        <v>32892384</v>
      </c>
    </row>
    <row r="22" spans="1:7" ht="18.75" x14ac:dyDescent="0.25">
      <c r="A22" s="11" t="s">
        <v>5</v>
      </c>
      <c r="B22" s="18" t="s">
        <v>7</v>
      </c>
      <c r="C22" s="27">
        <v>8144247.3099999996</v>
      </c>
      <c r="D22" s="27">
        <v>490400</v>
      </c>
      <c r="E22" s="27">
        <v>230000</v>
      </c>
      <c r="F22" s="27">
        <v>240000</v>
      </c>
      <c r="G22" s="27">
        <v>240000</v>
      </c>
    </row>
    <row r="23" spans="1:7" ht="18.75" x14ac:dyDescent="0.25">
      <c r="A23" s="7">
        <v>4000</v>
      </c>
      <c r="B23" s="8" t="s">
        <v>61</v>
      </c>
      <c r="C23" s="29">
        <f>C24+C25</f>
        <v>12471222.15</v>
      </c>
      <c r="D23" s="29">
        <f>D24+D25</f>
        <v>17115140</v>
      </c>
      <c r="E23" s="29">
        <f>E24+E25</f>
        <v>19429500</v>
      </c>
      <c r="F23" s="29">
        <f>F24+F25</f>
        <v>21503680</v>
      </c>
      <c r="G23" s="29">
        <f>G24+G25</f>
        <v>23697120</v>
      </c>
    </row>
    <row r="24" spans="1:7" ht="18.75" x14ac:dyDescent="0.25">
      <c r="A24" s="7" t="s">
        <v>5</v>
      </c>
      <c r="B24" s="8" t="s">
        <v>6</v>
      </c>
      <c r="C24" s="27">
        <v>11717570.93</v>
      </c>
      <c r="D24" s="27">
        <v>16720140</v>
      </c>
      <c r="E24" s="27">
        <v>19159500</v>
      </c>
      <c r="F24" s="27">
        <v>21220180</v>
      </c>
      <c r="G24" s="27">
        <v>23401120</v>
      </c>
    </row>
    <row r="25" spans="1:7" ht="18.75" x14ac:dyDescent="0.25">
      <c r="A25" s="11" t="s">
        <v>5</v>
      </c>
      <c r="B25" s="8" t="s">
        <v>7</v>
      </c>
      <c r="C25" s="27">
        <v>753651.22</v>
      </c>
      <c r="D25" s="27">
        <v>395000</v>
      </c>
      <c r="E25" s="27">
        <v>270000</v>
      </c>
      <c r="F25" s="27">
        <v>283500</v>
      </c>
      <c r="G25" s="27">
        <v>296000</v>
      </c>
    </row>
    <row r="26" spans="1:7" ht="18.75" x14ac:dyDescent="0.25">
      <c r="A26" s="7">
        <v>5000</v>
      </c>
      <c r="B26" s="8" t="s">
        <v>62</v>
      </c>
      <c r="C26" s="29">
        <f>C27+C28</f>
        <v>8194973.1100000003</v>
      </c>
      <c r="D26" s="29">
        <f>D27+D28</f>
        <v>9609900</v>
      </c>
      <c r="E26" s="29">
        <f>E27+E28</f>
        <v>10680400</v>
      </c>
      <c r="F26" s="29">
        <f>F27+F28</f>
        <v>11805450</v>
      </c>
      <c r="G26" s="29">
        <f>G27+G28</f>
        <v>12988250</v>
      </c>
    </row>
    <row r="27" spans="1:7" ht="18.75" x14ac:dyDescent="0.25">
      <c r="A27" s="7" t="s">
        <v>5</v>
      </c>
      <c r="B27" s="8" t="s">
        <v>6</v>
      </c>
      <c r="C27" s="27">
        <v>7772765.3300000001</v>
      </c>
      <c r="D27" s="27">
        <v>9479150</v>
      </c>
      <c r="E27" s="27">
        <v>10665100</v>
      </c>
      <c r="F27" s="27">
        <v>11788450</v>
      </c>
      <c r="G27" s="27">
        <v>12969250</v>
      </c>
    </row>
    <row r="28" spans="1:7" ht="18.75" x14ac:dyDescent="0.25">
      <c r="A28" s="11" t="s">
        <v>5</v>
      </c>
      <c r="B28" s="8" t="s">
        <v>7</v>
      </c>
      <c r="C28" s="27">
        <v>422207.78</v>
      </c>
      <c r="D28" s="27">
        <v>130750</v>
      </c>
      <c r="E28" s="27">
        <v>15300</v>
      </c>
      <c r="F28" s="27">
        <v>17000</v>
      </c>
      <c r="G28" s="27">
        <v>19000</v>
      </c>
    </row>
    <row r="29" spans="1:7" ht="18.75" x14ac:dyDescent="0.25">
      <c r="A29" s="7">
        <v>6000</v>
      </c>
      <c r="B29" s="8" t="s">
        <v>63</v>
      </c>
      <c r="C29" s="29">
        <f>C30+C31</f>
        <v>18491171.530000001</v>
      </c>
      <c r="D29" s="29">
        <f>D30+D31</f>
        <v>24185500</v>
      </c>
      <c r="E29" s="29">
        <f>E30+E31</f>
        <v>23617400</v>
      </c>
      <c r="F29" s="29">
        <f>F30+F31</f>
        <v>23685500</v>
      </c>
      <c r="G29" s="29">
        <f>G30+G31</f>
        <v>25977500</v>
      </c>
    </row>
    <row r="30" spans="1:7" ht="18.75" x14ac:dyDescent="0.25">
      <c r="A30" s="7" t="s">
        <v>5</v>
      </c>
      <c r="B30" s="8" t="s">
        <v>6</v>
      </c>
      <c r="C30" s="27">
        <v>17438085.530000001</v>
      </c>
      <c r="D30" s="27">
        <v>24185500</v>
      </c>
      <c r="E30" s="27">
        <v>23617400</v>
      </c>
      <c r="F30" s="27">
        <v>23685500</v>
      </c>
      <c r="G30" s="27">
        <v>25977500</v>
      </c>
    </row>
    <row r="31" spans="1:7" ht="18.75" x14ac:dyDescent="0.25">
      <c r="A31" s="11" t="s">
        <v>5</v>
      </c>
      <c r="B31" s="8" t="s">
        <v>7</v>
      </c>
      <c r="C31" s="27">
        <v>1053086</v>
      </c>
      <c r="D31" s="27">
        <v>0</v>
      </c>
      <c r="E31" s="27">
        <v>0</v>
      </c>
      <c r="F31" s="27">
        <v>0</v>
      </c>
      <c r="G31" s="27">
        <v>0</v>
      </c>
    </row>
    <row r="32" spans="1:7" ht="18.75" x14ac:dyDescent="0.25">
      <c r="A32" s="7">
        <v>7000</v>
      </c>
      <c r="B32" s="8" t="s">
        <v>64</v>
      </c>
      <c r="C32" s="29">
        <f>C33+C34</f>
        <v>51414406.82</v>
      </c>
      <c r="D32" s="29">
        <f>D33+D34</f>
        <v>67265548.019999996</v>
      </c>
      <c r="E32" s="29">
        <f>E33+E34</f>
        <v>11690600</v>
      </c>
      <c r="F32" s="29">
        <f>F33+F34</f>
        <v>13884200</v>
      </c>
      <c r="G32" s="29">
        <f>G33+G34</f>
        <v>15061000</v>
      </c>
    </row>
    <row r="33" spans="1:7" ht="18.75" x14ac:dyDescent="0.25">
      <c r="A33" s="7" t="s">
        <v>5</v>
      </c>
      <c r="B33" s="8" t="s">
        <v>6</v>
      </c>
      <c r="C33" s="27">
        <v>6757848.8799999999</v>
      </c>
      <c r="D33" s="27">
        <v>9436989.3699999992</v>
      </c>
      <c r="E33" s="27">
        <v>7663400</v>
      </c>
      <c r="F33" s="27">
        <v>10855600</v>
      </c>
      <c r="G33" s="27">
        <v>12031000</v>
      </c>
    </row>
    <row r="34" spans="1:7" ht="18.75" x14ac:dyDescent="0.25">
      <c r="A34" s="11" t="s">
        <v>5</v>
      </c>
      <c r="B34" s="8" t="s">
        <v>7</v>
      </c>
      <c r="C34" s="27">
        <v>44656557.939999998</v>
      </c>
      <c r="D34" s="27">
        <v>57828558.649999999</v>
      </c>
      <c r="E34" s="27">
        <v>4027200</v>
      </c>
      <c r="F34" s="27">
        <v>3028600</v>
      </c>
      <c r="G34" s="27">
        <v>3030000</v>
      </c>
    </row>
    <row r="35" spans="1:7" ht="18.75" x14ac:dyDescent="0.25">
      <c r="A35" s="19" t="s">
        <v>65</v>
      </c>
      <c r="B35" s="8" t="s">
        <v>66</v>
      </c>
      <c r="C35" s="29">
        <f>C36+C37</f>
        <v>3837781.63</v>
      </c>
      <c r="D35" s="29">
        <f>D36+D37</f>
        <v>7499044.5599999996</v>
      </c>
      <c r="E35" s="29">
        <f>E36+E37</f>
        <v>9171600</v>
      </c>
      <c r="F35" s="29">
        <f>F36+F37</f>
        <v>10381500</v>
      </c>
      <c r="G35" s="29">
        <f>G36+G37</f>
        <v>11449500</v>
      </c>
    </row>
    <row r="36" spans="1:7" ht="18.75" x14ac:dyDescent="0.25">
      <c r="A36" s="7" t="s">
        <v>5</v>
      </c>
      <c r="B36" s="8" t="s">
        <v>6</v>
      </c>
      <c r="C36" s="27">
        <v>3639764.6</v>
      </c>
      <c r="D36" s="27">
        <v>7240700</v>
      </c>
      <c r="E36" s="27">
        <v>9058600</v>
      </c>
      <c r="F36" s="27">
        <v>10260500</v>
      </c>
      <c r="G36" s="27">
        <v>11321500</v>
      </c>
    </row>
    <row r="37" spans="1:7" ht="18.75" x14ac:dyDescent="0.25">
      <c r="A37" s="11" t="s">
        <v>5</v>
      </c>
      <c r="B37" s="8" t="s">
        <v>7</v>
      </c>
      <c r="C37" s="27">
        <v>198017.03</v>
      </c>
      <c r="D37" s="27">
        <v>258344.56</v>
      </c>
      <c r="E37" s="27">
        <v>113000</v>
      </c>
      <c r="F37" s="27">
        <v>121000</v>
      </c>
      <c r="G37" s="27">
        <v>128000</v>
      </c>
    </row>
    <row r="38" spans="1:7" ht="18.75" x14ac:dyDescent="0.25">
      <c r="A38" s="7">
        <v>9000</v>
      </c>
      <c r="B38" s="8" t="s">
        <v>67</v>
      </c>
      <c r="C38" s="29">
        <f>C39+C41</f>
        <v>8061524.9199999999</v>
      </c>
      <c r="D38" s="29">
        <f>D39+D41</f>
        <v>7038336</v>
      </c>
      <c r="E38" s="29">
        <f>E39+E41</f>
        <v>9825000</v>
      </c>
      <c r="F38" s="29">
        <f>F39+F41</f>
        <v>11550200</v>
      </c>
      <c r="G38" s="29">
        <f>G39+G41</f>
        <v>13589000</v>
      </c>
    </row>
    <row r="39" spans="1:7" ht="18.75" x14ac:dyDescent="0.25">
      <c r="A39" s="7" t="s">
        <v>5</v>
      </c>
      <c r="B39" s="8" t="s">
        <v>114</v>
      </c>
      <c r="C39" s="35">
        <v>4261524.92</v>
      </c>
      <c r="D39" s="35">
        <v>2608096</v>
      </c>
      <c r="E39" s="27">
        <v>9825000</v>
      </c>
      <c r="F39" s="27">
        <v>11550200</v>
      </c>
      <c r="G39" s="27">
        <v>13589000</v>
      </c>
    </row>
    <row r="40" spans="1:7" ht="18.75" x14ac:dyDescent="0.25">
      <c r="A40" s="7">
        <v>9110</v>
      </c>
      <c r="B40" s="8" t="s">
        <v>68</v>
      </c>
      <c r="C40" s="35">
        <v>3559600</v>
      </c>
      <c r="D40" s="35">
        <v>838800</v>
      </c>
      <c r="E40" s="27">
        <v>9465000</v>
      </c>
      <c r="F40" s="27">
        <v>11168200</v>
      </c>
      <c r="G40" s="27">
        <v>13185000</v>
      </c>
    </row>
    <row r="41" spans="1:7" ht="18.75" x14ac:dyDescent="0.25">
      <c r="A41" s="11" t="s">
        <v>5</v>
      </c>
      <c r="B41" s="8" t="s">
        <v>7</v>
      </c>
      <c r="C41" s="27">
        <v>3800000</v>
      </c>
      <c r="D41" s="27">
        <v>4430240</v>
      </c>
      <c r="E41" s="27">
        <v>0</v>
      </c>
      <c r="F41" s="27">
        <v>0</v>
      </c>
      <c r="G41" s="27">
        <v>0</v>
      </c>
    </row>
    <row r="42" spans="1:7" ht="18.75" x14ac:dyDescent="0.25">
      <c r="A42" s="11" t="s">
        <v>5</v>
      </c>
      <c r="B42" s="8" t="s">
        <v>56</v>
      </c>
      <c r="C42" s="29">
        <f>SUM(C43:C44)</f>
        <v>468954377.84999996</v>
      </c>
      <c r="D42" s="29">
        <f>SUM(D43:D44)</f>
        <v>563471852.59000003</v>
      </c>
      <c r="E42" s="29">
        <f>SUM(E43:E44)</f>
        <v>554724310</v>
      </c>
      <c r="F42" s="29">
        <f>SUM(F43:F44)</f>
        <v>610758468</v>
      </c>
      <c r="G42" s="29">
        <f>SUM(G43:G44)</f>
        <v>667266668</v>
      </c>
    </row>
    <row r="43" spans="1:7" ht="18.75" x14ac:dyDescent="0.25">
      <c r="A43" s="11" t="s">
        <v>5</v>
      </c>
      <c r="B43" s="8" t="s">
        <v>6</v>
      </c>
      <c r="C43" s="27">
        <f>C39+C36+C33+C30+C27+C24+C21+C18+C15+C12</f>
        <v>393905406.00999999</v>
      </c>
      <c r="D43" s="27">
        <f>D39+D36+D33+D30+D27+D24+D21+D18+D15+D12</f>
        <v>485717953.79000002</v>
      </c>
      <c r="E43" s="27">
        <f>E39+E36+E33+E30+E27+E24+E21+E18+E15+E12</f>
        <v>543811310</v>
      </c>
      <c r="F43" s="27">
        <f>F39+F36+F33+F30+F27+F24+F21+F18+F15+F12</f>
        <v>600232468</v>
      </c>
      <c r="G43" s="27">
        <f>G39+G36+G33+G30+G27+G24+G21+G18+G15+G12</f>
        <v>656593668</v>
      </c>
    </row>
    <row r="44" spans="1:7" ht="18.75" x14ac:dyDescent="0.25">
      <c r="A44" s="11" t="s">
        <v>5</v>
      </c>
      <c r="B44" s="8" t="s">
        <v>7</v>
      </c>
      <c r="C44" s="27">
        <f>C41+C37+C34+C31+C28+C25+C22+C19+C16+C13</f>
        <v>75048971.839999989</v>
      </c>
      <c r="D44" s="27">
        <f>D41+D37+D34+D31+D28+D25+D22+D19+D16+D13</f>
        <v>77753898.799999997</v>
      </c>
      <c r="E44" s="27">
        <f>E41+E37+E34+E31+E28+E25+E22+E19+E16+E13</f>
        <v>10913000</v>
      </c>
      <c r="F44" s="27">
        <f>F41+F37+F34+F31+F28+F25+F22+F19+F16+F13</f>
        <v>10526000</v>
      </c>
      <c r="G44" s="27">
        <f>G41+G37+G34+G31+G28+G25+G22+G19+G16+G13</f>
        <v>10673000</v>
      </c>
    </row>
    <row r="45" spans="1:7" ht="8.25" customHeight="1" x14ac:dyDescent="0.25">
      <c r="A45" s="4"/>
    </row>
    <row r="46" spans="1:7" hidden="1" x14ac:dyDescent="0.25"/>
    <row r="47" spans="1:7" x14ac:dyDescent="0.25">
      <c r="E47" s="28"/>
      <c r="F47" s="28"/>
      <c r="G47" s="28"/>
    </row>
    <row r="48" spans="1:7" x14ac:dyDescent="0.25">
      <c r="A48" s="127" t="s">
        <v>69</v>
      </c>
      <c r="B48" s="127"/>
      <c r="C48" s="127"/>
      <c r="D48" s="127"/>
      <c r="E48" s="127"/>
      <c r="F48" s="127"/>
      <c r="G48" s="127"/>
    </row>
    <row r="49" spans="1:7" ht="18.75" x14ac:dyDescent="0.25">
      <c r="A49" s="4"/>
    </row>
    <row r="50" spans="1:7" ht="18.75" x14ac:dyDescent="0.25">
      <c r="A50" s="4"/>
    </row>
    <row r="51" spans="1:7" ht="18.75" x14ac:dyDescent="0.25">
      <c r="A51" s="4"/>
    </row>
    <row r="52" spans="1:7" ht="18.75" x14ac:dyDescent="0.25">
      <c r="A52" s="4"/>
    </row>
    <row r="53" spans="1:7" ht="18.75" x14ac:dyDescent="0.25">
      <c r="A53" s="4"/>
    </row>
    <row r="54" spans="1:7" x14ac:dyDescent="0.25">
      <c r="A54" s="116"/>
      <c r="B54" s="116"/>
      <c r="C54" s="116"/>
      <c r="D54" s="116"/>
      <c r="E54" s="116"/>
      <c r="F54" s="116"/>
      <c r="G54" s="116"/>
    </row>
  </sheetData>
  <mergeCells count="12">
    <mergeCell ref="A7:G7"/>
    <mergeCell ref="A3:G3"/>
    <mergeCell ref="F1:G1"/>
    <mergeCell ref="A48:G48"/>
    <mergeCell ref="A54:G54"/>
    <mergeCell ref="C8:C9"/>
    <mergeCell ref="D8:D9"/>
    <mergeCell ref="E8:E9"/>
    <mergeCell ref="F8:F9"/>
    <mergeCell ref="G8:G9"/>
    <mergeCell ref="A8:A9"/>
    <mergeCell ref="B8:B9"/>
  </mergeCells>
  <phoneticPr fontId="13" type="noConversion"/>
  <hyperlinks>
    <hyperlink ref="A35" location="_ftn1" display="_ftn1"/>
    <hyperlink ref="A48" location="_ftnref1" display="_ftnref1"/>
  </hyperlinks>
  <pageMargins left="0.7" right="0.7" top="0.75" bottom="0.75" header="0.3" footer="0.3"/>
  <pageSetup paperSize="9" scale="9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E22" sqref="E22"/>
    </sheetView>
  </sheetViews>
  <sheetFormatPr defaultRowHeight="16.5" x14ac:dyDescent="0.25"/>
  <cols>
    <col min="2" max="2" width="43.6640625" customWidth="1"/>
    <col min="3" max="7" width="12.6640625" bestFit="1" customWidth="1"/>
  </cols>
  <sheetData>
    <row r="1" spans="1:7" ht="61.9" customHeight="1" x14ac:dyDescent="0.25">
      <c r="F1" s="126" t="s">
        <v>134</v>
      </c>
      <c r="G1" s="121"/>
    </row>
    <row r="3" spans="1:7" ht="38.25" customHeight="1" x14ac:dyDescent="0.25">
      <c r="A3" s="123" t="s">
        <v>135</v>
      </c>
      <c r="B3" s="123"/>
      <c r="C3" s="123"/>
      <c r="D3" s="123"/>
      <c r="E3" s="123"/>
      <c r="F3" s="123"/>
      <c r="G3" s="123"/>
    </row>
    <row r="4" spans="1:7" ht="18.75" x14ac:dyDescent="0.25">
      <c r="A4" s="2"/>
    </row>
    <row r="5" spans="1:7" ht="18.75" x14ac:dyDescent="0.25">
      <c r="A5" s="26" t="s">
        <v>141</v>
      </c>
    </row>
    <row r="6" spans="1:7" x14ac:dyDescent="0.25">
      <c r="A6" s="3" t="s">
        <v>0</v>
      </c>
    </row>
    <row r="7" spans="1:7" x14ac:dyDescent="0.25">
      <c r="A7" s="124" t="s">
        <v>1</v>
      </c>
      <c r="B7" s="124"/>
      <c r="C7" s="124"/>
      <c r="D7" s="124"/>
      <c r="E7" s="124"/>
      <c r="F7" s="124"/>
      <c r="G7" s="124"/>
    </row>
    <row r="8" spans="1:7" x14ac:dyDescent="0.25">
      <c r="A8" s="115" t="s">
        <v>18</v>
      </c>
      <c r="B8" s="115" t="s">
        <v>2</v>
      </c>
      <c r="C8" s="113" t="s">
        <v>116</v>
      </c>
      <c r="D8" s="113" t="s">
        <v>117</v>
      </c>
      <c r="E8" s="113" t="s">
        <v>118</v>
      </c>
      <c r="F8" s="113" t="s">
        <v>119</v>
      </c>
      <c r="G8" s="113" t="s">
        <v>120</v>
      </c>
    </row>
    <row r="9" spans="1:7" x14ac:dyDescent="0.25">
      <c r="A9" s="115"/>
      <c r="B9" s="115"/>
      <c r="C9" s="114"/>
      <c r="D9" s="114"/>
      <c r="E9" s="114"/>
      <c r="F9" s="114"/>
      <c r="G9" s="114"/>
    </row>
    <row r="10" spans="1:7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</row>
    <row r="11" spans="1:7" ht="18.75" x14ac:dyDescent="0.25">
      <c r="A11" s="7">
        <v>8800</v>
      </c>
      <c r="B11" s="8" t="s">
        <v>9</v>
      </c>
      <c r="C11" s="27">
        <v>200000</v>
      </c>
      <c r="D11" s="27">
        <v>0</v>
      </c>
      <c r="E11" s="27">
        <v>0</v>
      </c>
      <c r="F11" s="27">
        <v>0</v>
      </c>
      <c r="G11" s="27">
        <v>0</v>
      </c>
    </row>
    <row r="12" spans="1:7" ht="18.75" x14ac:dyDescent="0.25">
      <c r="A12" s="7" t="s">
        <v>5</v>
      </c>
      <c r="B12" s="8" t="s">
        <v>6</v>
      </c>
      <c r="C12" s="27">
        <v>200000</v>
      </c>
      <c r="D12" s="27">
        <v>0</v>
      </c>
      <c r="E12" s="27">
        <v>0</v>
      </c>
      <c r="F12" s="27">
        <v>0</v>
      </c>
      <c r="G12" s="27">
        <v>0</v>
      </c>
    </row>
    <row r="13" spans="1:7" ht="18.75" x14ac:dyDescent="0.25">
      <c r="A13" s="11" t="s">
        <v>5</v>
      </c>
      <c r="B13" s="8" t="s">
        <v>7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</row>
    <row r="14" spans="1:7" ht="18.75" x14ac:dyDescent="0.25">
      <c r="A14" s="7">
        <v>8800</v>
      </c>
      <c r="B14" s="8" t="s">
        <v>70</v>
      </c>
      <c r="C14" s="27">
        <f>C15+C16</f>
        <v>10274432</v>
      </c>
      <c r="D14" s="27">
        <f>D15+D16</f>
        <v>11477700</v>
      </c>
      <c r="E14" s="27">
        <f>E15+E16</f>
        <v>10500600</v>
      </c>
      <c r="F14" s="27">
        <f>F15+F16</f>
        <v>10570600</v>
      </c>
      <c r="G14" s="27">
        <f>G15+G16</f>
        <v>10710400</v>
      </c>
    </row>
    <row r="15" spans="1:7" ht="18.75" x14ac:dyDescent="0.25">
      <c r="A15" s="7" t="s">
        <v>5</v>
      </c>
      <c r="B15" s="8" t="s">
        <v>6</v>
      </c>
      <c r="C15" s="27">
        <v>-200000</v>
      </c>
      <c r="D15" s="27">
        <v>0</v>
      </c>
      <c r="E15" s="27">
        <v>0</v>
      </c>
      <c r="F15" s="27">
        <v>0</v>
      </c>
      <c r="G15" s="27">
        <v>0</v>
      </c>
    </row>
    <row r="16" spans="1:7" ht="18.75" x14ac:dyDescent="0.25">
      <c r="A16" s="11" t="s">
        <v>5</v>
      </c>
      <c r="B16" s="8" t="s">
        <v>7</v>
      </c>
      <c r="C16" s="27">
        <v>10474432</v>
      </c>
      <c r="D16" s="35">
        <v>11477700</v>
      </c>
      <c r="E16" s="35">
        <v>10500600</v>
      </c>
      <c r="F16" s="35">
        <v>10570600</v>
      </c>
      <c r="G16" s="35">
        <v>10710400</v>
      </c>
    </row>
    <row r="17" spans="1:7" ht="18.75" x14ac:dyDescent="0.25">
      <c r="A17" s="7">
        <v>8800</v>
      </c>
      <c r="B17" s="8" t="s">
        <v>71</v>
      </c>
      <c r="C17" s="35">
        <v>10474431.51</v>
      </c>
      <c r="D17" s="35">
        <v>11477700</v>
      </c>
      <c r="E17" s="35">
        <v>10500600</v>
      </c>
      <c r="F17" s="35">
        <v>10570600</v>
      </c>
      <c r="G17" s="35">
        <v>10710400</v>
      </c>
    </row>
    <row r="18" spans="1:7" ht="18.75" x14ac:dyDescent="0.25">
      <c r="A18" s="7" t="s">
        <v>5</v>
      </c>
      <c r="B18" s="8" t="s">
        <v>6</v>
      </c>
      <c r="C18" s="27">
        <v>0</v>
      </c>
      <c r="D18" s="27">
        <v>0</v>
      </c>
      <c r="E18" s="27">
        <v>0</v>
      </c>
      <c r="F18" s="27">
        <v>0</v>
      </c>
      <c r="G18" s="27">
        <v>0</v>
      </c>
    </row>
    <row r="19" spans="1:7" ht="18.75" x14ac:dyDescent="0.25">
      <c r="A19" s="11" t="s">
        <v>5</v>
      </c>
      <c r="B19" s="8" t="s">
        <v>7</v>
      </c>
      <c r="C19" s="27">
        <v>10474431.51</v>
      </c>
      <c r="D19" s="27">
        <v>11477700</v>
      </c>
      <c r="E19" s="27">
        <v>10500600</v>
      </c>
      <c r="F19" s="27">
        <v>10570600</v>
      </c>
      <c r="G19" s="27">
        <v>10710400</v>
      </c>
    </row>
    <row r="20" spans="1:7" ht="18.75" x14ac:dyDescent="0.25">
      <c r="A20" s="4"/>
    </row>
    <row r="21" spans="1:7" ht="18.75" x14ac:dyDescent="0.25">
      <c r="A21" s="4"/>
    </row>
    <row r="22" spans="1:7" ht="18.75" x14ac:dyDescent="0.25">
      <c r="A22" s="4"/>
    </row>
    <row r="23" spans="1:7" ht="18.75" x14ac:dyDescent="0.25">
      <c r="A23" s="4"/>
    </row>
    <row r="24" spans="1:7" x14ac:dyDescent="0.25">
      <c r="A24" s="116"/>
      <c r="B24" s="116"/>
      <c r="C24" s="116"/>
      <c r="D24" s="116"/>
      <c r="E24" s="116"/>
      <c r="F24" s="116"/>
      <c r="G24" s="116"/>
    </row>
  </sheetData>
  <mergeCells count="11">
    <mergeCell ref="A7:G7"/>
    <mergeCell ref="A3:G3"/>
    <mergeCell ref="F1:G1"/>
    <mergeCell ref="A24:G24"/>
    <mergeCell ref="C8:C9"/>
    <mergeCell ref="D8:D9"/>
    <mergeCell ref="E8:E9"/>
    <mergeCell ref="F8:F9"/>
    <mergeCell ref="G8:G9"/>
    <mergeCell ref="A8:A9"/>
    <mergeCell ref="B8:B9"/>
  </mergeCells>
  <phoneticPr fontId="13" type="noConversion"/>
  <pageMargins left="0.46" right="0.48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view="pageBreakPreview" topLeftCell="A16" zoomScaleNormal="100" workbookViewId="0">
      <selection activeCell="B20" sqref="B20"/>
    </sheetView>
  </sheetViews>
  <sheetFormatPr defaultRowHeight="16.5" x14ac:dyDescent="0.25"/>
  <cols>
    <col min="2" max="2" width="60.77734375" customWidth="1"/>
    <col min="3" max="3" width="11.6640625" bestFit="1" customWidth="1"/>
    <col min="4" max="4" width="11" customWidth="1"/>
    <col min="5" max="7" width="11" bestFit="1" customWidth="1"/>
  </cols>
  <sheetData>
    <row r="1" spans="1:7" ht="18" customHeight="1" x14ac:dyDescent="0.3">
      <c r="F1" s="119" t="s">
        <v>276</v>
      </c>
      <c r="G1" s="120"/>
    </row>
    <row r="2" spans="1:7" ht="18.75" x14ac:dyDescent="0.25">
      <c r="A2" s="110" t="s">
        <v>72</v>
      </c>
      <c r="B2" s="110"/>
      <c r="C2" s="110"/>
      <c r="D2" s="110"/>
      <c r="E2" s="110"/>
      <c r="F2" s="110"/>
      <c r="G2" s="110"/>
    </row>
    <row r="3" spans="1:7" ht="18.75" x14ac:dyDescent="0.25">
      <c r="A3" s="26" t="s">
        <v>141</v>
      </c>
    </row>
    <row r="4" spans="1:7" x14ac:dyDescent="0.25">
      <c r="A4" s="3" t="s">
        <v>0</v>
      </c>
    </row>
    <row r="5" spans="1:7" x14ac:dyDescent="0.25">
      <c r="A5" s="124" t="s">
        <v>73</v>
      </c>
      <c r="B5" s="124"/>
      <c r="C5" s="124"/>
      <c r="D5" s="124"/>
      <c r="E5" s="124"/>
      <c r="F5" s="124"/>
      <c r="G5" s="124"/>
    </row>
    <row r="6" spans="1:7" x14ac:dyDescent="0.25">
      <c r="A6" s="115" t="s">
        <v>15</v>
      </c>
      <c r="B6" s="115" t="s">
        <v>2</v>
      </c>
      <c r="C6" s="125" t="s">
        <v>116</v>
      </c>
      <c r="D6" s="125" t="s">
        <v>117</v>
      </c>
      <c r="E6" s="125" t="s">
        <v>118</v>
      </c>
      <c r="F6" s="125" t="s">
        <v>119</v>
      </c>
      <c r="G6" s="125" t="s">
        <v>120</v>
      </c>
    </row>
    <row r="7" spans="1:7" x14ac:dyDescent="0.25">
      <c r="A7" s="115"/>
      <c r="B7" s="115"/>
      <c r="C7" s="125"/>
      <c r="D7" s="125"/>
      <c r="E7" s="125"/>
      <c r="F7" s="125"/>
      <c r="G7" s="125"/>
    </row>
    <row r="8" spans="1:7" s="104" customFormat="1" ht="18.75" x14ac:dyDescent="0.25">
      <c r="A8" s="108" t="s">
        <v>74</v>
      </c>
      <c r="B8" s="108"/>
      <c r="C8" s="108"/>
      <c r="D8" s="108"/>
      <c r="E8" s="108"/>
      <c r="F8" s="108"/>
      <c r="G8" s="108"/>
    </row>
    <row r="9" spans="1:7" s="104" customFormat="1" ht="18.75" x14ac:dyDescent="0.25">
      <c r="A9" s="20" t="s">
        <v>271</v>
      </c>
      <c r="B9" s="8" t="s">
        <v>272</v>
      </c>
      <c r="C9" s="105">
        <v>70742987</v>
      </c>
      <c r="D9" s="105">
        <v>72783774</v>
      </c>
      <c r="E9" s="105"/>
      <c r="F9" s="105"/>
      <c r="G9" s="105"/>
    </row>
    <row r="10" spans="1:7" s="104" customFormat="1" ht="37.5" x14ac:dyDescent="0.25">
      <c r="A10" s="20" t="s">
        <v>126</v>
      </c>
      <c r="B10" s="8" t="s">
        <v>269</v>
      </c>
      <c r="C10" s="105">
        <v>0</v>
      </c>
      <c r="D10" s="105">
        <v>0</v>
      </c>
      <c r="E10" s="105">
        <f>E11+E12+E13</f>
        <v>0</v>
      </c>
      <c r="F10" s="105">
        <f>F11+F12+F13</f>
        <v>0</v>
      </c>
      <c r="G10" s="105">
        <f>G11+G12+G13</f>
        <v>0</v>
      </c>
    </row>
    <row r="11" spans="1:7" s="104" customFormat="1" ht="21.75" customHeight="1" x14ac:dyDescent="0.25">
      <c r="A11" s="20" t="s">
        <v>127</v>
      </c>
      <c r="B11" s="8" t="s">
        <v>77</v>
      </c>
      <c r="C11" s="105">
        <v>2338400</v>
      </c>
      <c r="D11" s="105">
        <v>2108245</v>
      </c>
      <c r="E11" s="105"/>
      <c r="F11" s="105"/>
      <c r="G11" s="105"/>
    </row>
    <row r="12" spans="1:7" s="104" customFormat="1" ht="18.75" x14ac:dyDescent="0.25">
      <c r="A12" s="20" t="s">
        <v>273</v>
      </c>
      <c r="B12" s="8" t="s">
        <v>75</v>
      </c>
      <c r="C12" s="105">
        <v>0</v>
      </c>
      <c r="D12" s="105">
        <v>0</v>
      </c>
      <c r="E12" s="105"/>
      <c r="F12" s="105"/>
      <c r="G12" s="105"/>
    </row>
    <row r="13" spans="1:7" s="104" customFormat="1" ht="18.75" x14ac:dyDescent="0.25">
      <c r="A13" s="20" t="s">
        <v>274</v>
      </c>
      <c r="B13" s="8" t="s">
        <v>76</v>
      </c>
      <c r="C13" s="105">
        <v>2338400</v>
      </c>
      <c r="D13" s="105">
        <v>2108245</v>
      </c>
      <c r="E13" s="105"/>
      <c r="F13" s="105"/>
      <c r="G13" s="105"/>
    </row>
    <row r="14" spans="1:7" s="104" customFormat="1" ht="18.75" x14ac:dyDescent="0.25">
      <c r="A14" s="20" t="s">
        <v>136</v>
      </c>
      <c r="B14" s="8" t="s">
        <v>78</v>
      </c>
      <c r="C14" s="105">
        <v>0</v>
      </c>
      <c r="D14" s="105">
        <v>0</v>
      </c>
      <c r="E14" s="105"/>
      <c r="F14" s="105"/>
      <c r="G14" s="105"/>
    </row>
    <row r="15" spans="1:7" s="104" customFormat="1" ht="18.75" x14ac:dyDescent="0.25">
      <c r="A15" s="20" t="s">
        <v>137</v>
      </c>
      <c r="B15" s="8" t="s">
        <v>79</v>
      </c>
      <c r="C15" s="105">
        <v>3781045</v>
      </c>
      <c r="D15" s="105">
        <v>7627700</v>
      </c>
      <c r="E15" s="105">
        <v>4000000</v>
      </c>
      <c r="F15" s="105">
        <v>3000000</v>
      </c>
      <c r="G15" s="105">
        <v>3000000</v>
      </c>
    </row>
    <row r="16" spans="1:7" s="104" customFormat="1" ht="18.75" x14ac:dyDescent="0.25">
      <c r="A16" s="7"/>
      <c r="B16" s="8" t="s">
        <v>80</v>
      </c>
      <c r="C16" s="105">
        <v>76862432</v>
      </c>
      <c r="D16" s="105">
        <v>82519719</v>
      </c>
      <c r="E16" s="105">
        <v>4000000</v>
      </c>
      <c r="F16" s="105">
        <v>3000000</v>
      </c>
      <c r="G16" s="105">
        <v>3000000</v>
      </c>
    </row>
    <row r="17" spans="1:7" s="104" customFormat="1" ht="39" customHeight="1" x14ac:dyDescent="0.25">
      <c r="A17" s="7"/>
      <c r="B17" s="8" t="s">
        <v>275</v>
      </c>
      <c r="C17" s="105">
        <v>74524032</v>
      </c>
      <c r="D17" s="105">
        <v>80411474</v>
      </c>
      <c r="E17" s="105">
        <v>4000000</v>
      </c>
      <c r="F17" s="105">
        <v>3000000</v>
      </c>
      <c r="G17" s="105">
        <v>3000000</v>
      </c>
    </row>
    <row r="18" spans="1:7" s="104" customFormat="1" ht="18.75" x14ac:dyDescent="0.25">
      <c r="A18" s="108" t="s">
        <v>81</v>
      </c>
      <c r="B18" s="108"/>
      <c r="C18" s="108"/>
      <c r="D18" s="108"/>
      <c r="E18" s="108"/>
      <c r="F18" s="108"/>
      <c r="G18" s="108"/>
    </row>
    <row r="19" spans="1:7" s="104" customFormat="1" ht="18.75" x14ac:dyDescent="0.25">
      <c r="A19" s="20" t="s">
        <v>125</v>
      </c>
      <c r="B19" s="8" t="s">
        <v>82</v>
      </c>
      <c r="C19" s="106">
        <f>SUM(C20:C22)</f>
        <v>65375927</v>
      </c>
      <c r="D19" s="106">
        <f>SUM(D20:D22)</f>
        <v>66233020.649999999</v>
      </c>
      <c r="E19" s="106">
        <f>SUM(E21:E22)</f>
        <v>4000000</v>
      </c>
      <c r="F19" s="106">
        <f>SUM(F21:F22)</f>
        <v>3000000</v>
      </c>
      <c r="G19" s="106">
        <f>SUM(G21:G22)</f>
        <v>3000000</v>
      </c>
    </row>
    <row r="20" spans="1:7" s="104" customFormat="1" ht="18.75" x14ac:dyDescent="0.25">
      <c r="A20" s="20" t="s">
        <v>92</v>
      </c>
      <c r="B20" s="8" t="s">
        <v>83</v>
      </c>
      <c r="C20" s="105">
        <v>1773281</v>
      </c>
      <c r="D20" s="105">
        <v>6118800</v>
      </c>
    </row>
    <row r="21" spans="1:7" s="104" customFormat="1" ht="18.75" x14ac:dyDescent="0.25">
      <c r="A21" s="20" t="s">
        <v>93</v>
      </c>
      <c r="B21" s="8" t="s">
        <v>84</v>
      </c>
      <c r="C21" s="105">
        <v>3800000</v>
      </c>
      <c r="D21" s="105">
        <v>4430240</v>
      </c>
      <c r="E21" s="105"/>
      <c r="F21" s="105"/>
      <c r="G21" s="105"/>
    </row>
    <row r="22" spans="1:7" s="104" customFormat="1" ht="18.75" x14ac:dyDescent="0.25">
      <c r="A22" s="20" t="s">
        <v>94</v>
      </c>
      <c r="B22" s="8" t="s">
        <v>85</v>
      </c>
      <c r="C22" s="105">
        <v>59802646</v>
      </c>
      <c r="D22" s="105">
        <v>55683980.649999999</v>
      </c>
      <c r="E22" s="105">
        <v>4000000</v>
      </c>
      <c r="F22" s="105">
        <v>3000000</v>
      </c>
      <c r="G22" s="105">
        <v>3000000</v>
      </c>
    </row>
    <row r="23" spans="1:7" s="104" customFormat="1" ht="18.75" x14ac:dyDescent="0.25">
      <c r="A23" s="20" t="s">
        <v>126</v>
      </c>
      <c r="B23" s="8" t="s">
        <v>86</v>
      </c>
      <c r="C23" s="105">
        <v>2508641.2400000002</v>
      </c>
      <c r="D23" s="105">
        <v>4808998</v>
      </c>
      <c r="E23" s="105"/>
      <c r="F23" s="105"/>
      <c r="G23" s="105"/>
    </row>
    <row r="24" spans="1:7" s="104" customFormat="1" ht="18.75" x14ac:dyDescent="0.25">
      <c r="A24" s="20" t="s">
        <v>127</v>
      </c>
      <c r="B24" s="8" t="s">
        <v>87</v>
      </c>
      <c r="C24" s="105"/>
      <c r="D24" s="105"/>
      <c r="E24" s="105"/>
      <c r="F24" s="105"/>
      <c r="G24" s="105"/>
    </row>
    <row r="25" spans="1:7" s="104" customFormat="1" ht="56.25" x14ac:dyDescent="0.25">
      <c r="A25" s="20" t="s">
        <v>136</v>
      </c>
      <c r="B25" s="8" t="s">
        <v>88</v>
      </c>
      <c r="C25" s="105">
        <v>10474431.51</v>
      </c>
      <c r="D25" s="105">
        <v>11477700</v>
      </c>
      <c r="E25" s="105">
        <v>10500600</v>
      </c>
      <c r="F25" s="105">
        <v>10570600</v>
      </c>
      <c r="G25" s="105">
        <v>10710400</v>
      </c>
    </row>
    <row r="26" spans="1:7" s="104" customFormat="1" ht="18.75" x14ac:dyDescent="0.25">
      <c r="A26" s="20" t="s">
        <v>137</v>
      </c>
      <c r="B26" s="8" t="s">
        <v>89</v>
      </c>
      <c r="C26" s="105">
        <v>37895</v>
      </c>
      <c r="D26" s="105"/>
      <c r="E26" s="105"/>
      <c r="F26" s="105"/>
      <c r="G26" s="105"/>
    </row>
    <row r="27" spans="1:7" s="104" customFormat="1" ht="18.75" x14ac:dyDescent="0.25">
      <c r="A27" s="20" t="s">
        <v>138</v>
      </c>
      <c r="B27" s="8" t="s">
        <v>90</v>
      </c>
      <c r="C27" s="105"/>
      <c r="D27" s="105"/>
      <c r="E27" s="105"/>
      <c r="F27" s="105"/>
      <c r="G27" s="105"/>
    </row>
    <row r="28" spans="1:7" s="104" customFormat="1" ht="18.75" x14ac:dyDescent="0.25">
      <c r="A28" s="20"/>
      <c r="B28" s="8" t="s">
        <v>91</v>
      </c>
      <c r="C28" s="106">
        <f>C19+C23+C25+C26+C27</f>
        <v>78396894.75</v>
      </c>
      <c r="D28" s="106">
        <f>D19+D23+D25+D26+D27</f>
        <v>82519718.650000006</v>
      </c>
      <c r="E28" s="106">
        <f>E19+E23+E25+E26+E27</f>
        <v>14500600</v>
      </c>
      <c r="F28" s="106">
        <f>F19+F23+F25+F26+F27</f>
        <v>13570600</v>
      </c>
      <c r="G28" s="106">
        <f>G19+G23+G25+G26+G27</f>
        <v>13710400</v>
      </c>
    </row>
    <row r="29" spans="1:7" s="107" customFormat="1" ht="18.75" x14ac:dyDescent="0.25">
      <c r="A29" s="4"/>
    </row>
    <row r="30" spans="1:7" ht="18.75" x14ac:dyDescent="0.25">
      <c r="A30" s="4"/>
    </row>
    <row r="31" spans="1:7" ht="18.75" x14ac:dyDescent="0.25">
      <c r="A31" s="4"/>
    </row>
    <row r="32" spans="1:7" ht="18.75" x14ac:dyDescent="0.25">
      <c r="A32" s="4"/>
    </row>
    <row r="33" spans="1:7" x14ac:dyDescent="0.25">
      <c r="A33" s="116"/>
      <c r="B33" s="116"/>
      <c r="C33" s="116"/>
      <c r="D33" s="116"/>
      <c r="E33" s="116"/>
      <c r="F33" s="116"/>
      <c r="G33" s="116"/>
    </row>
  </sheetData>
  <mergeCells count="13">
    <mergeCell ref="A5:G5"/>
    <mergeCell ref="A2:G2"/>
    <mergeCell ref="F1:G1"/>
    <mergeCell ref="A33:G33"/>
    <mergeCell ref="C6:C7"/>
    <mergeCell ref="D6:D7"/>
    <mergeCell ref="E6:E7"/>
    <mergeCell ref="F6:F7"/>
    <mergeCell ref="G6:G7"/>
    <mergeCell ref="A6:A7"/>
    <mergeCell ref="B6:B7"/>
    <mergeCell ref="A8:G8"/>
    <mergeCell ref="A18:G18"/>
  </mergeCells>
  <phoneticPr fontId="13" type="noConversion"/>
  <pageMargins left="0.37" right="0.16" top="0.32" bottom="0.28999999999999998" header="0.3" footer="0.16"/>
  <pageSetup paperSize="9" scale="95" fitToHeight="2" orientation="landscape" verticalDpi="0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10</vt:i4>
      </vt:variant>
    </vt:vector>
  </HeadingPairs>
  <TitlesOfParts>
    <vt:vector size="22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Додаток 8</vt:lpstr>
      <vt:lpstr>Додаток 9</vt:lpstr>
      <vt:lpstr>Додаток 10</vt:lpstr>
      <vt:lpstr>Додаток 11</vt:lpstr>
      <vt:lpstr>Додаток 12</vt:lpstr>
      <vt:lpstr>'Додаток 7'!_ftn1</vt:lpstr>
      <vt:lpstr>'Додаток 7'!_ftnref1</vt:lpstr>
      <vt:lpstr>'Додаток 2'!Заголовки_для_печати</vt:lpstr>
      <vt:lpstr>'Додаток 7'!Заголовки_для_печати</vt:lpstr>
      <vt:lpstr>'Додаток 9'!Заголовки_для_печати</vt:lpstr>
      <vt:lpstr>'Додаток 10'!Область_печати</vt:lpstr>
      <vt:lpstr>'Додаток 11'!Область_печати</vt:lpstr>
      <vt:lpstr>'Додаток 2'!Область_печати</vt:lpstr>
      <vt:lpstr>'Додаток 6'!Область_печати</vt:lpstr>
      <vt:lpstr>'Додаток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Aspose.PDF</dc:creator>
  <cp:lastModifiedBy>Пользователь Windows</cp:lastModifiedBy>
  <cp:lastPrinted>2021-08-26T14:33:50Z</cp:lastPrinted>
  <dcterms:created xsi:type="dcterms:W3CDTF">2021-06-29T08:02:08Z</dcterms:created>
  <dcterms:modified xsi:type="dcterms:W3CDTF">2021-08-27T13:23:02Z</dcterms:modified>
</cp:coreProperties>
</file>